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<sst xmlns="http://schemas.openxmlformats.org/spreadsheetml/2006/main" count="116" uniqueCount="73">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</sst>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2" sqref="K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20729603.1193</v>
      </c>
      <c r="F3" s="25">
        <f>RA!I7</f>
        <v>2358352.3476</v>
      </c>
      <c r="G3" s="16">
        <f>E3-F3</f>
        <v>18371250.771700002</v>
      </c>
      <c r="H3" s="27">
        <f>RA!J7</f>
        <v>11.3767366120208</v>
      </c>
      <c r="I3" s="20">
        <f>SUM(I4:I40)</f>
        <v>20729609.895994496</v>
      </c>
      <c r="J3" s="21">
        <f>SUM(J4:J40)</f>
        <v>18371250.990432132</v>
      </c>
      <c r="K3" s="22">
        <f>E3-I3</f>
        <v>-6.7766944952309132</v>
      </c>
      <c r="L3" s="22">
        <f>G3-J3</f>
        <v>-0.21873212978243828</v>
      </c>
    </row>
    <row r="4" spans="1:13" x14ac:dyDescent="0.15">
      <c r="A4" s="41">
        <f>RA!A8</f>
        <v>41944</v>
      </c>
      <c r="B4" s="12">
        <v>12</v>
      </c>
      <c r="C4" s="38" t="s">
        <v>6</v>
      </c>
      <c r="D4" s="38"/>
      <c r="E4" s="15">
        <f>VLOOKUP(C4,RA!B8:D39,3,0)</f>
        <v>698059.55579999997</v>
      </c>
      <c r="F4" s="25">
        <f>VLOOKUP(C4,RA!B8:I43,8,0)</f>
        <v>175337.4779</v>
      </c>
      <c r="G4" s="16">
        <f t="shared" ref="G4:G40" si="0">E4-F4</f>
        <v>522722.07789999997</v>
      </c>
      <c r="H4" s="27">
        <f>RA!J8</f>
        <v>25.117839365304199</v>
      </c>
      <c r="I4" s="20">
        <f>VLOOKUP(B4,RMS!B:D,3,FALSE)</f>
        <v>698060.41656410298</v>
      </c>
      <c r="J4" s="21">
        <f>VLOOKUP(B4,RMS!B:E,4,FALSE)</f>
        <v>522722.087311966</v>
      </c>
      <c r="K4" s="22">
        <f t="shared" ref="K4:K40" si="1">E4-I4</f>
        <v>-0.86076410301029682</v>
      </c>
      <c r="L4" s="22">
        <f t="shared" ref="L4:L40" si="2">G4-J4</f>
        <v>-9.411966020707041E-3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148340.66440000001</v>
      </c>
      <c r="F5" s="25">
        <f>VLOOKUP(C5,RA!B9:I44,8,0)</f>
        <v>31680.094799999999</v>
      </c>
      <c r="G5" s="16">
        <f t="shared" si="0"/>
        <v>116660.56960000002</v>
      </c>
      <c r="H5" s="27">
        <f>RA!J9</f>
        <v>21.356311789581</v>
      </c>
      <c r="I5" s="20">
        <f>VLOOKUP(B5,RMS!B:D,3,FALSE)</f>
        <v>148340.72326923799</v>
      </c>
      <c r="J5" s="21">
        <f>VLOOKUP(B5,RMS!B:E,4,FALSE)</f>
        <v>116660.574444966</v>
      </c>
      <c r="K5" s="22">
        <f t="shared" si="1"/>
        <v>-5.8869237982435152E-2</v>
      </c>
      <c r="L5" s="22">
        <f t="shared" si="2"/>
        <v>-4.8449659807374701E-3</v>
      </c>
      <c r="M5" s="35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169005.7556</v>
      </c>
      <c r="F6" s="25">
        <f>VLOOKUP(C6,RA!B10:I45,8,0)</f>
        <v>43383.332999999999</v>
      </c>
      <c r="G6" s="16">
        <f t="shared" si="0"/>
        <v>125622.42260000001</v>
      </c>
      <c r="H6" s="27">
        <f>RA!J10</f>
        <v>25.669737013382498</v>
      </c>
      <c r="I6" s="20">
        <f>VLOOKUP(B6,RMS!B:D,3,FALSE)</f>
        <v>169008.409734188</v>
      </c>
      <c r="J6" s="21">
        <f>VLOOKUP(B6,RMS!B:E,4,FALSE)</f>
        <v>125622.42227777799</v>
      </c>
      <c r="K6" s="22">
        <f t="shared" si="1"/>
        <v>-2.654134187992895</v>
      </c>
      <c r="L6" s="22">
        <f t="shared" si="2"/>
        <v>3.2222201116383076E-4</v>
      </c>
      <c r="M6" s="35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67060.740000000005</v>
      </c>
      <c r="F7" s="25">
        <f>VLOOKUP(C7,RA!B11:I46,8,0)</f>
        <v>15818.921</v>
      </c>
      <c r="G7" s="16">
        <f t="shared" si="0"/>
        <v>51241.819000000003</v>
      </c>
      <c r="H7" s="27">
        <f>RA!J11</f>
        <v>23.5889448878733</v>
      </c>
      <c r="I7" s="20">
        <f>VLOOKUP(B7,RMS!B:D,3,FALSE)</f>
        <v>67060.810341880293</v>
      </c>
      <c r="J7" s="21">
        <f>VLOOKUP(B7,RMS!B:E,4,FALSE)</f>
        <v>51241.8195435897</v>
      </c>
      <c r="K7" s="22">
        <f t="shared" si="1"/>
        <v>-7.0341880287742242E-2</v>
      </c>
      <c r="L7" s="22">
        <f t="shared" si="2"/>
        <v>-5.4358969646273181E-4</v>
      </c>
      <c r="M7" s="35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303269.04210000002</v>
      </c>
      <c r="F8" s="25">
        <f>VLOOKUP(C8,RA!B12:I47,8,0)</f>
        <v>51988.270900000003</v>
      </c>
      <c r="G8" s="16">
        <f t="shared" si="0"/>
        <v>251280.77120000002</v>
      </c>
      <c r="H8" s="27">
        <f>RA!J12</f>
        <v>17.1426237706312</v>
      </c>
      <c r="I8" s="20">
        <f>VLOOKUP(B8,RMS!B:D,3,FALSE)</f>
        <v>303269.14901025599</v>
      </c>
      <c r="J8" s="21">
        <f>VLOOKUP(B8,RMS!B:E,4,FALSE)</f>
        <v>251280.77108888901</v>
      </c>
      <c r="K8" s="22">
        <f t="shared" si="1"/>
        <v>-0.10691025597043335</v>
      </c>
      <c r="L8" s="22">
        <f t="shared" si="2"/>
        <v>1.1111100320704281E-4</v>
      </c>
      <c r="M8" s="35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461155.21179999999</v>
      </c>
      <c r="F9" s="25">
        <f>VLOOKUP(C9,RA!B13:I48,8,0)</f>
        <v>117565.99189999999</v>
      </c>
      <c r="G9" s="16">
        <f t="shared" si="0"/>
        <v>343589.21990000003</v>
      </c>
      <c r="H9" s="27">
        <f>RA!J13</f>
        <v>25.493800978874699</v>
      </c>
      <c r="I9" s="20">
        <f>VLOOKUP(B9,RMS!B:D,3,FALSE)</f>
        <v>461155.58668888902</v>
      </c>
      <c r="J9" s="21">
        <f>VLOOKUP(B9,RMS!B:E,4,FALSE)</f>
        <v>343589.22034359002</v>
      </c>
      <c r="K9" s="22">
        <f t="shared" si="1"/>
        <v>-0.37488888902589679</v>
      </c>
      <c r="L9" s="22">
        <f t="shared" si="2"/>
        <v>-4.4358999002724886E-4</v>
      </c>
      <c r="M9" s="35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283674.99930000002</v>
      </c>
      <c r="F10" s="25">
        <f>VLOOKUP(C10,RA!B14:I49,8,0)</f>
        <v>47761.424500000001</v>
      </c>
      <c r="G10" s="16">
        <f t="shared" si="0"/>
        <v>235913.57480000003</v>
      </c>
      <c r="H10" s="27">
        <f>RA!J14</f>
        <v>16.836670350879199</v>
      </c>
      <c r="I10" s="20">
        <f>VLOOKUP(B10,RMS!B:D,3,FALSE)</f>
        <v>283674.98728119698</v>
      </c>
      <c r="J10" s="21">
        <f>VLOOKUP(B10,RMS!B:E,4,FALSE)</f>
        <v>235913.579198291</v>
      </c>
      <c r="K10" s="22">
        <f t="shared" si="1"/>
        <v>1.2018803041428328E-2</v>
      </c>
      <c r="L10" s="22">
        <f t="shared" si="2"/>
        <v>-4.3982909701298922E-3</v>
      </c>
      <c r="M10" s="35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248005.23269999999</v>
      </c>
      <c r="F11" s="25">
        <f>VLOOKUP(C11,RA!B15:I50,8,0)</f>
        <v>41473.234100000001</v>
      </c>
      <c r="G11" s="16">
        <f t="shared" si="0"/>
        <v>206531.99859999999</v>
      </c>
      <c r="H11" s="27">
        <f>RA!J15</f>
        <v>16.722725423365599</v>
      </c>
      <c r="I11" s="20">
        <f>VLOOKUP(B11,RMS!B:D,3,FALSE)</f>
        <v>248005.42122991499</v>
      </c>
      <c r="J11" s="21">
        <f>VLOOKUP(B11,RMS!B:E,4,FALSE)</f>
        <v>206531.99990085501</v>
      </c>
      <c r="K11" s="22">
        <f t="shared" si="1"/>
        <v>-0.18852991500170901</v>
      </c>
      <c r="L11" s="22">
        <f t="shared" si="2"/>
        <v>-1.3008550158701837E-3</v>
      </c>
      <c r="M11" s="35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963680.5196</v>
      </c>
      <c r="F12" s="25">
        <f>VLOOKUP(C12,RA!B16:I51,8,0)</f>
        <v>72623.890700000004</v>
      </c>
      <c r="G12" s="16">
        <f t="shared" si="0"/>
        <v>891056.62890000001</v>
      </c>
      <c r="H12" s="27">
        <f>RA!J16</f>
        <v>7.5360961670310003</v>
      </c>
      <c r="I12" s="20">
        <f>VLOOKUP(B12,RMS!B:D,3,FALSE)</f>
        <v>963679.990611966</v>
      </c>
      <c r="J12" s="21">
        <f>VLOOKUP(B12,RMS!B:E,4,FALSE)</f>
        <v>891056.62977521401</v>
      </c>
      <c r="K12" s="22">
        <f t="shared" si="1"/>
        <v>0.5289880339987576</v>
      </c>
      <c r="L12" s="22">
        <f t="shared" si="2"/>
        <v>-8.7521399836987257E-4</v>
      </c>
      <c r="M12" s="35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428336.5</v>
      </c>
      <c r="F13" s="25">
        <f>VLOOKUP(C13,RA!B17:I52,8,0)</f>
        <v>66100.179600000003</v>
      </c>
      <c r="G13" s="16">
        <f t="shared" si="0"/>
        <v>362236.32039999997</v>
      </c>
      <c r="H13" s="27">
        <f>RA!J17</f>
        <v>15.431834457255</v>
      </c>
      <c r="I13" s="20">
        <f>VLOOKUP(B13,RMS!B:D,3,FALSE)</f>
        <v>428336.575613675</v>
      </c>
      <c r="J13" s="21">
        <f>VLOOKUP(B13,RMS!B:E,4,FALSE)</f>
        <v>362236.32047435897</v>
      </c>
      <c r="K13" s="22">
        <f t="shared" si="1"/>
        <v>-7.5613674998749048E-2</v>
      </c>
      <c r="L13" s="22">
        <f t="shared" si="2"/>
        <v>-7.4359006248414516E-5</v>
      </c>
      <c r="M13" s="35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2283752.2606000002</v>
      </c>
      <c r="F14" s="25">
        <f>VLOOKUP(C14,RA!B18:I53,8,0)</f>
        <v>328443.37640000001</v>
      </c>
      <c r="G14" s="16">
        <f t="shared" si="0"/>
        <v>1955308.8842000002</v>
      </c>
      <c r="H14" s="27">
        <f>RA!J18</f>
        <v>14.381742803998799</v>
      </c>
      <c r="I14" s="20">
        <f>VLOOKUP(B14,RMS!B:D,3,FALSE)</f>
        <v>2283752.4551641</v>
      </c>
      <c r="J14" s="21">
        <f>VLOOKUP(B14,RMS!B:E,4,FALSE)</f>
        <v>1955308.9417829099</v>
      </c>
      <c r="K14" s="22">
        <f t="shared" si="1"/>
        <v>-0.19456409988924861</v>
      </c>
      <c r="L14" s="22">
        <f t="shared" si="2"/>
        <v>-5.758290970697999E-2</v>
      </c>
      <c r="M14" s="35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776095.54570000002</v>
      </c>
      <c r="F15" s="25">
        <f>VLOOKUP(C15,RA!B19:I54,8,0)</f>
        <v>67067.827099999995</v>
      </c>
      <c r="G15" s="16">
        <f t="shared" si="0"/>
        <v>709027.71860000002</v>
      </c>
      <c r="H15" s="27">
        <f>RA!J19</f>
        <v>8.6416972074627907</v>
      </c>
      <c r="I15" s="20">
        <f>VLOOKUP(B15,RMS!B:D,3,FALSE)</f>
        <v>776095.44302649598</v>
      </c>
      <c r="J15" s="21">
        <f>VLOOKUP(B15,RMS!B:E,4,FALSE)</f>
        <v>709027.72025811998</v>
      </c>
      <c r="K15" s="22">
        <f t="shared" si="1"/>
        <v>0.1026735040359199</v>
      </c>
      <c r="L15" s="22">
        <f t="shared" si="2"/>
        <v>-1.658119959756732E-3</v>
      </c>
      <c r="M15" s="35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1167000.6580999999</v>
      </c>
      <c r="F16" s="25">
        <f>VLOOKUP(C16,RA!B20:I55,8,0)</f>
        <v>98835.985700000005</v>
      </c>
      <c r="G16" s="16">
        <f t="shared" si="0"/>
        <v>1068164.6723999998</v>
      </c>
      <c r="H16" s="27">
        <f>RA!J20</f>
        <v>8.4692313593820394</v>
      </c>
      <c r="I16" s="20">
        <f>VLOOKUP(B16,RMS!B:D,3,FALSE)</f>
        <v>1167000.7050999999</v>
      </c>
      <c r="J16" s="21">
        <f>VLOOKUP(B16,RMS!B:E,4,FALSE)</f>
        <v>1068164.6724</v>
      </c>
      <c r="K16" s="22">
        <f t="shared" si="1"/>
        <v>-4.7000000020489097E-2</v>
      </c>
      <c r="L16" s="22">
        <f t="shared" si="2"/>
        <v>0</v>
      </c>
      <c r="M16" s="35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445313.03779999999</v>
      </c>
      <c r="F17" s="25">
        <f>VLOOKUP(C17,RA!B21:I56,8,0)</f>
        <v>52451.200199999999</v>
      </c>
      <c r="G17" s="16">
        <f t="shared" si="0"/>
        <v>392861.83759999997</v>
      </c>
      <c r="H17" s="27">
        <f>RA!J21</f>
        <v>11.778500907839399</v>
      </c>
      <c r="I17" s="20">
        <f>VLOOKUP(B17,RMS!B:D,3,FALSE)</f>
        <v>445312.52861005999</v>
      </c>
      <c r="J17" s="21">
        <f>VLOOKUP(B17,RMS!B:E,4,FALSE)</f>
        <v>392861.83755754499</v>
      </c>
      <c r="K17" s="22">
        <f t="shared" si="1"/>
        <v>0.50918993999948725</v>
      </c>
      <c r="L17" s="22">
        <f t="shared" si="2"/>
        <v>4.2454979848116636E-5</v>
      </c>
      <c r="M17" s="35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1427850.0791</v>
      </c>
      <c r="F18" s="25">
        <f>VLOOKUP(C18,RA!B22:I57,8,0)</f>
        <v>123734.40429999999</v>
      </c>
      <c r="G18" s="16">
        <f t="shared" si="0"/>
        <v>1304115.6747999999</v>
      </c>
      <c r="H18" s="27">
        <f>RA!J22</f>
        <v>8.66578404211681</v>
      </c>
      <c r="I18" s="20">
        <f>VLOOKUP(B18,RMS!B:D,3,FALSE)</f>
        <v>1427851.2513333301</v>
      </c>
      <c r="J18" s="21">
        <f>VLOOKUP(B18,RMS!B:E,4,FALSE)</f>
        <v>1304115.6719</v>
      </c>
      <c r="K18" s="22">
        <f t="shared" si="1"/>
        <v>-1.1722333300858736</v>
      </c>
      <c r="L18" s="22">
        <f t="shared" si="2"/>
        <v>2.899999963119626E-3</v>
      </c>
      <c r="M18" s="35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3397445.0891999998</v>
      </c>
      <c r="F19" s="25">
        <f>VLOOKUP(C19,RA!B23:I58,8,0)</f>
        <v>178977.90359999999</v>
      </c>
      <c r="G19" s="16">
        <f t="shared" si="0"/>
        <v>3218467.1856</v>
      </c>
      <c r="H19" s="27">
        <f>RA!J23</f>
        <v>5.2680146080637398</v>
      </c>
      <c r="I19" s="20">
        <f>VLOOKUP(B19,RMS!B:D,3,FALSE)</f>
        <v>3397447.6078564101</v>
      </c>
      <c r="J19" s="21">
        <f>VLOOKUP(B19,RMS!B:E,4,FALSE)</f>
        <v>3218467.22021282</v>
      </c>
      <c r="K19" s="22">
        <f t="shared" si="1"/>
        <v>-2.5186564102768898</v>
      </c>
      <c r="L19" s="22">
        <f t="shared" si="2"/>
        <v>-3.4612820018082857E-2</v>
      </c>
      <c r="M19" s="35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340774.59360000002</v>
      </c>
      <c r="F20" s="25">
        <f>VLOOKUP(C20,RA!B24:I59,8,0)</f>
        <v>56964.576699999998</v>
      </c>
      <c r="G20" s="16">
        <f t="shared" si="0"/>
        <v>283810.01690000005</v>
      </c>
      <c r="H20" s="27">
        <f>RA!J24</f>
        <v>16.716204133124101</v>
      </c>
      <c r="I20" s="20">
        <f>VLOOKUP(B20,RMS!B:D,3,FALSE)</f>
        <v>340774.647594471</v>
      </c>
      <c r="J20" s="21">
        <f>VLOOKUP(B20,RMS!B:E,4,FALSE)</f>
        <v>283810.02658470202</v>
      </c>
      <c r="K20" s="22">
        <f t="shared" si="1"/>
        <v>-5.3994470974430442E-2</v>
      </c>
      <c r="L20" s="22">
        <f t="shared" si="2"/>
        <v>-9.6847019740380347E-3</v>
      </c>
      <c r="M20" s="35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423336.08130000002</v>
      </c>
      <c r="F21" s="25">
        <f>VLOOKUP(C21,RA!B25:I60,8,0)</f>
        <v>42403.206899999997</v>
      </c>
      <c r="G21" s="16">
        <f t="shared" si="0"/>
        <v>380932.87440000003</v>
      </c>
      <c r="H21" s="27">
        <f>RA!J25</f>
        <v>10.0164405476108</v>
      </c>
      <c r="I21" s="20">
        <f>VLOOKUP(B21,RMS!B:D,3,FALSE)</f>
        <v>423336.08370021899</v>
      </c>
      <c r="J21" s="21">
        <f>VLOOKUP(B21,RMS!B:E,4,FALSE)</f>
        <v>380932.86764377699</v>
      </c>
      <c r="K21" s="22">
        <f t="shared" si="1"/>
        <v>-2.4002189747989178E-3</v>
      </c>
      <c r="L21" s="22">
        <f t="shared" si="2"/>
        <v>6.756223039701581E-3</v>
      </c>
      <c r="M21" s="35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620404.01249999995</v>
      </c>
      <c r="F22" s="25">
        <f>VLOOKUP(C22,RA!B26:I61,8,0)</f>
        <v>145936.48989999999</v>
      </c>
      <c r="G22" s="16">
        <f t="shared" si="0"/>
        <v>474467.52259999997</v>
      </c>
      <c r="H22" s="27">
        <f>RA!J26</f>
        <v>23.522815288045901</v>
      </c>
      <c r="I22" s="20">
        <f>VLOOKUP(B22,RMS!B:D,3,FALSE)</f>
        <v>620403.91437269503</v>
      </c>
      <c r="J22" s="21">
        <f>VLOOKUP(B22,RMS!B:E,4,FALSE)</f>
        <v>474467.61034754501</v>
      </c>
      <c r="K22" s="22">
        <f t="shared" si="1"/>
        <v>9.8127304925583303E-2</v>
      </c>
      <c r="L22" s="22">
        <f t="shared" si="2"/>
        <v>-8.774754503974691E-2</v>
      </c>
      <c r="M22" s="35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333308.80310000002</v>
      </c>
      <c r="F23" s="25">
        <f>VLOOKUP(C23,RA!B27:I62,8,0)</f>
        <v>92246.958599999998</v>
      </c>
      <c r="G23" s="16">
        <f t="shared" si="0"/>
        <v>241061.84450000001</v>
      </c>
      <c r="H23" s="27">
        <f>RA!J27</f>
        <v>27.6761242853594</v>
      </c>
      <c r="I23" s="20">
        <f>VLOOKUP(B23,RMS!B:D,3,FALSE)</f>
        <v>333308.74783324299</v>
      </c>
      <c r="J23" s="21">
        <f>VLOOKUP(B23,RMS!B:E,4,FALSE)</f>
        <v>241061.83573693299</v>
      </c>
      <c r="K23" s="22">
        <f t="shared" si="1"/>
        <v>5.5266757030040026E-2</v>
      </c>
      <c r="L23" s="22">
        <f t="shared" si="2"/>
        <v>8.7630670168437064E-3</v>
      </c>
      <c r="M23" s="35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1361593.3881000001</v>
      </c>
      <c r="F24" s="25">
        <f>VLOOKUP(C24,RA!B28:I63,8,0)</f>
        <v>90384.880600000004</v>
      </c>
      <c r="G24" s="16">
        <f t="shared" si="0"/>
        <v>1271208.5075000001</v>
      </c>
      <c r="H24" s="27">
        <f>RA!J28</f>
        <v>6.6381697641852702</v>
      </c>
      <c r="I24" s="20">
        <f>VLOOKUP(B24,RMS!B:D,3,FALSE)</f>
        <v>1361593.38341062</v>
      </c>
      <c r="J24" s="21">
        <f>VLOOKUP(B24,RMS!B:E,4,FALSE)</f>
        <v>1271208.5201203499</v>
      </c>
      <c r="K24" s="22">
        <f t="shared" si="1"/>
        <v>4.6893800608813763E-3</v>
      </c>
      <c r="L24" s="22">
        <f t="shared" si="2"/>
        <v>-1.2620349880307913E-2</v>
      </c>
      <c r="M24" s="35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797399.91310000001</v>
      </c>
      <c r="F25" s="25">
        <f>VLOOKUP(C25,RA!B29:I64,8,0)</f>
        <v>140994.81</v>
      </c>
      <c r="G25" s="16">
        <f t="shared" si="0"/>
        <v>656405.10309999995</v>
      </c>
      <c r="H25" s="27">
        <f>RA!J29</f>
        <v>17.681819082706401</v>
      </c>
      <c r="I25" s="20">
        <f>VLOOKUP(B25,RMS!B:D,3,FALSE)</f>
        <v>797399.91165575199</v>
      </c>
      <c r="J25" s="21">
        <f>VLOOKUP(B25,RMS!B:E,4,FALSE)</f>
        <v>656405.10414773203</v>
      </c>
      <c r="K25" s="22">
        <f t="shared" si="1"/>
        <v>1.444248016923666E-3</v>
      </c>
      <c r="L25" s="22">
        <f t="shared" si="2"/>
        <v>-1.047732075676322E-3</v>
      </c>
      <c r="M25" s="35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1106947.8374999999</v>
      </c>
      <c r="F26" s="25">
        <f>VLOOKUP(C26,RA!B30:I65,8,0)</f>
        <v>157271.49230000001</v>
      </c>
      <c r="G26" s="16">
        <f t="shared" si="0"/>
        <v>949676.34519999987</v>
      </c>
      <c r="H26" s="27">
        <f>RA!J30</f>
        <v>14.207669681634799</v>
      </c>
      <c r="I26" s="20">
        <f>VLOOKUP(B26,RMS!B:D,3,FALSE)</f>
        <v>1106947.7684885</v>
      </c>
      <c r="J26" s="21">
        <f>VLOOKUP(B26,RMS!B:E,4,FALSE)</f>
        <v>949676.361597604</v>
      </c>
      <c r="K26" s="22">
        <f t="shared" si="1"/>
        <v>6.9011499872431159E-2</v>
      </c>
      <c r="L26" s="22">
        <f t="shared" si="2"/>
        <v>-1.639760413672775E-2</v>
      </c>
      <c r="M26" s="35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1223470.4495999999</v>
      </c>
      <c r="F27" s="25">
        <f>VLOOKUP(C27,RA!B31:I66,8,0)</f>
        <v>-6142.3957</v>
      </c>
      <c r="G27" s="16">
        <f t="shared" si="0"/>
        <v>1229612.8452999999</v>
      </c>
      <c r="H27" s="27">
        <f>RA!J31</f>
        <v>-0.50204691923766398</v>
      </c>
      <c r="I27" s="20">
        <f>VLOOKUP(B27,RMS!B:D,3,FALSE)</f>
        <v>1223470.3365</v>
      </c>
      <c r="J27" s="21">
        <f>VLOOKUP(B27,RMS!B:E,4,FALSE)</f>
        <v>1229612.8765</v>
      </c>
      <c r="K27" s="22">
        <f t="shared" si="1"/>
        <v>0.11309999995864928</v>
      </c>
      <c r="L27" s="22">
        <f t="shared" si="2"/>
        <v>-3.1200000084936619E-2</v>
      </c>
      <c r="M27" s="35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153858.16320000001</v>
      </c>
      <c r="F28" s="25">
        <f>VLOOKUP(C28,RA!B32:I67,8,0)</f>
        <v>42003.355499999998</v>
      </c>
      <c r="G28" s="16">
        <f t="shared" si="0"/>
        <v>111854.8077</v>
      </c>
      <c r="H28" s="27">
        <f>RA!J32</f>
        <v>27.300050011256101</v>
      </c>
      <c r="I28" s="20">
        <f>VLOOKUP(B28,RMS!B:D,3,FALSE)</f>
        <v>153858.06762290301</v>
      </c>
      <c r="J28" s="21">
        <f>VLOOKUP(B28,RMS!B:E,4,FALSE)</f>
        <v>111854.807285836</v>
      </c>
      <c r="K28" s="22">
        <f t="shared" si="1"/>
        <v>9.5577097003115341E-2</v>
      </c>
      <c r="L28" s="22">
        <f t="shared" si="2"/>
        <v>4.1416400927118957E-4</v>
      </c>
      <c r="M28" s="35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294038.26779999997</v>
      </c>
      <c r="F31" s="25">
        <f>VLOOKUP(C31,RA!B35:I70,8,0)</f>
        <v>26794.343199999999</v>
      </c>
      <c r="G31" s="16">
        <f t="shared" si="0"/>
        <v>267243.92459999997</v>
      </c>
      <c r="H31" s="27">
        <f>RA!J35</f>
        <v>9.1125360656202297</v>
      </c>
      <c r="I31" s="20">
        <f>VLOOKUP(B31,RMS!B:D,3,FALSE)</f>
        <v>294038.26640000002</v>
      </c>
      <c r="J31" s="21">
        <f>VLOOKUP(B31,RMS!B:E,4,FALSE)</f>
        <v>267243.88559999998</v>
      </c>
      <c r="K31" s="22">
        <f t="shared" si="1"/>
        <v>1.39999995008111E-3</v>
      </c>
      <c r="L31" s="22">
        <f t="shared" si="2"/>
        <v>3.8999999989755452E-2</v>
      </c>
      <c r="M31" s="35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284742.7353</v>
      </c>
      <c r="F35" s="25">
        <f>VLOOKUP(C35,RA!B8:I74,8,0)</f>
        <v>15845.620500000001</v>
      </c>
      <c r="G35" s="16">
        <f t="shared" si="0"/>
        <v>268897.11479999998</v>
      </c>
      <c r="H35" s="27">
        <f>RA!J39</f>
        <v>5.5648901747415396</v>
      </c>
      <c r="I35" s="20">
        <f>VLOOKUP(B35,RMS!B:D,3,FALSE)</f>
        <v>284742.735042735</v>
      </c>
      <c r="J35" s="21">
        <f>VLOOKUP(B35,RMS!B:E,4,FALSE)</f>
        <v>268897.11538461503</v>
      </c>
      <c r="K35" s="22">
        <f t="shared" si="1"/>
        <v>2.5726499734446406E-4</v>
      </c>
      <c r="L35" s="22">
        <f t="shared" si="2"/>
        <v>-5.8461504522711039E-4</v>
      </c>
      <c r="M35" s="35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482971.81219999999</v>
      </c>
      <c r="F36" s="25">
        <f>VLOOKUP(C36,RA!B8:I75,8,0)</f>
        <v>37116.558799999999</v>
      </c>
      <c r="G36" s="16">
        <f t="shared" si="0"/>
        <v>445855.25339999999</v>
      </c>
      <c r="H36" s="27">
        <f>RA!J40</f>
        <v>7.6850362407133499</v>
      </c>
      <c r="I36" s="20">
        <f>VLOOKUP(B36,RMS!B:D,3,FALSE)</f>
        <v>482971.801905128</v>
      </c>
      <c r="J36" s="21">
        <f>VLOOKUP(B36,RMS!B:E,4,FALSE)</f>
        <v>445855.25517521403</v>
      </c>
      <c r="K36" s="22">
        <f t="shared" si="1"/>
        <v>1.0294871986843646E-2</v>
      </c>
      <c r="L36" s="22">
        <f t="shared" si="2"/>
        <v>-1.7752140411175787E-3</v>
      </c>
      <c r="M36" s="35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38712.1702</v>
      </c>
      <c r="F40" s="25">
        <f>VLOOKUP(C40,RA!B8:I78,8,0)</f>
        <v>3288.9346</v>
      </c>
      <c r="G40" s="16">
        <f t="shared" si="0"/>
        <v>35423.2356</v>
      </c>
      <c r="H40" s="27">
        <f>RA!J43</f>
        <v>0</v>
      </c>
      <c r="I40" s="20">
        <f>VLOOKUP(B40,RMS!B:D,3,FALSE)</f>
        <v>38712.170032524002</v>
      </c>
      <c r="J40" s="21">
        <f>VLOOKUP(B40,RMS!B:E,4,FALSE)</f>
        <v>35423.235836926098</v>
      </c>
      <c r="K40" s="22">
        <f t="shared" si="1"/>
        <v>1.6747599875088781E-4</v>
      </c>
      <c r="L40" s="22">
        <f t="shared" si="2"/>
        <v>-2.3692609829595312E-4</v>
      </c>
      <c r="M40" s="35"/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activeCell="A8" sqref="A1:W44"/>
    </sheetView>
  </sheetViews>
  <sheetFormatPr defaultRowHeight="11.25" x14ac:dyDescent="0.15"/>
  <cols>
    <col min="1" max="1" width="7.7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6" width="9.25" style="36" bestFit="1" customWidth="1"/>
    <col min="17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56" t="s">
        <v>47</v>
      </c>
      <c r="W1" s="46"/>
    </row>
    <row r="2" spans="1:23" ht="12.7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56"/>
      <c r="W2" s="46"/>
    </row>
    <row r="3" spans="1:23" ht="23.25" thickBot="1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57" t="s">
        <v>48</v>
      </c>
      <c r="W3" s="46"/>
    </row>
    <row r="4" spans="1:23" ht="15" thickTop="1" thickBo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55"/>
      <c r="W4" s="46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7" t="s">
        <v>4</v>
      </c>
      <c r="C6" s="48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9" t="s">
        <v>5</v>
      </c>
      <c r="B7" s="50"/>
      <c r="C7" s="51"/>
      <c r="D7" s="65">
        <v>20729603.1193</v>
      </c>
      <c r="E7" s="65">
        <v>23902294.566199999</v>
      </c>
      <c r="F7" s="66">
        <v>86.726414746028297</v>
      </c>
      <c r="G7" s="65">
        <v>16559187.897600001</v>
      </c>
      <c r="H7" s="66">
        <v>25.184901865292801</v>
      </c>
      <c r="I7" s="65">
        <v>2358352.3476</v>
      </c>
      <c r="J7" s="66">
        <v>11.3767366120208</v>
      </c>
      <c r="K7" s="65">
        <v>1631925.5685000001</v>
      </c>
      <c r="L7" s="66">
        <v>9.8551062926009898</v>
      </c>
      <c r="M7" s="66">
        <v>0.44513474947739401</v>
      </c>
      <c r="N7" s="65">
        <v>20729603.1193</v>
      </c>
      <c r="O7" s="65">
        <v>5918890024.3472996</v>
      </c>
      <c r="P7" s="65">
        <v>1166639</v>
      </c>
      <c r="Q7" s="65">
        <v>1027100</v>
      </c>
      <c r="R7" s="66">
        <v>13.5857268036218</v>
      </c>
      <c r="S7" s="65">
        <v>17.7686526160192</v>
      </c>
      <c r="T7" s="65">
        <v>17.3499158292279</v>
      </c>
      <c r="U7" s="67">
        <v>2.3566040478148098</v>
      </c>
      <c r="V7" s="55"/>
      <c r="W7" s="55"/>
    </row>
    <row r="8" spans="1:23" ht="14.25" thickBot="1" x14ac:dyDescent="0.2">
      <c r="A8" s="52">
        <v>41944</v>
      </c>
      <c r="B8" s="42" t="s">
        <v>6</v>
      </c>
      <c r="C8" s="43"/>
      <c r="D8" s="68">
        <v>698059.55579999997</v>
      </c>
      <c r="E8" s="68">
        <v>715728.60640000005</v>
      </c>
      <c r="F8" s="69">
        <v>97.531319770929301</v>
      </c>
      <c r="G8" s="68">
        <v>528530.81070000003</v>
      </c>
      <c r="H8" s="69">
        <v>32.075470657135703</v>
      </c>
      <c r="I8" s="68">
        <v>175337.4779</v>
      </c>
      <c r="J8" s="69">
        <v>25.117839365304199</v>
      </c>
      <c r="K8" s="68">
        <v>123294.2749</v>
      </c>
      <c r="L8" s="69">
        <v>23.327736511085501</v>
      </c>
      <c r="M8" s="69">
        <v>0.42210559283641103</v>
      </c>
      <c r="N8" s="68">
        <v>698059.55579999997</v>
      </c>
      <c r="O8" s="68">
        <v>225114459.86340001</v>
      </c>
      <c r="P8" s="68">
        <v>27688</v>
      </c>
      <c r="Q8" s="68">
        <v>26493</v>
      </c>
      <c r="R8" s="69">
        <v>4.5106254482316004</v>
      </c>
      <c r="S8" s="68">
        <v>25.2116279904652</v>
      </c>
      <c r="T8" s="68">
        <v>24.297067719775001</v>
      </c>
      <c r="U8" s="70">
        <v>3.6275335771098498</v>
      </c>
      <c r="V8" s="55"/>
      <c r="W8" s="55"/>
    </row>
    <row r="9" spans="1:23" ht="12" customHeight="1" thickBot="1" x14ac:dyDescent="0.2">
      <c r="A9" s="53"/>
      <c r="B9" s="42" t="s">
        <v>7</v>
      </c>
      <c r="C9" s="43"/>
      <c r="D9" s="68">
        <v>148340.66440000001</v>
      </c>
      <c r="E9" s="68">
        <v>142174.5865</v>
      </c>
      <c r="F9" s="69">
        <v>104.336976144467</v>
      </c>
      <c r="G9" s="68">
        <v>85343.444000000003</v>
      </c>
      <c r="H9" s="69">
        <v>73.816121599217396</v>
      </c>
      <c r="I9" s="68">
        <v>31680.094799999999</v>
      </c>
      <c r="J9" s="69">
        <v>21.356311789581</v>
      </c>
      <c r="K9" s="68">
        <v>19673.529299999998</v>
      </c>
      <c r="L9" s="69">
        <v>23.052185824607701</v>
      </c>
      <c r="M9" s="69">
        <v>0.61029037123501795</v>
      </c>
      <c r="N9" s="68">
        <v>148340.66440000001</v>
      </c>
      <c r="O9" s="68">
        <v>39159618.431199998</v>
      </c>
      <c r="P9" s="68">
        <v>8462</v>
      </c>
      <c r="Q9" s="68">
        <v>5618</v>
      </c>
      <c r="R9" s="69">
        <v>50.622997508010002</v>
      </c>
      <c r="S9" s="68">
        <v>17.5302132356417</v>
      </c>
      <c r="T9" s="68">
        <v>17.4365351904592</v>
      </c>
      <c r="U9" s="70">
        <v>0.53438052306170303</v>
      </c>
      <c r="V9" s="55"/>
      <c r="W9" s="55"/>
    </row>
    <row r="10" spans="1:23" ht="14.25" thickBot="1" x14ac:dyDescent="0.2">
      <c r="A10" s="53"/>
      <c r="B10" s="42" t="s">
        <v>8</v>
      </c>
      <c r="C10" s="43"/>
      <c r="D10" s="68">
        <v>169005.7556</v>
      </c>
      <c r="E10" s="68">
        <v>184438.82810000001</v>
      </c>
      <c r="F10" s="69">
        <v>91.6324167427303</v>
      </c>
      <c r="G10" s="68">
        <v>116362.72870000001</v>
      </c>
      <c r="H10" s="69">
        <v>45.2404541283329</v>
      </c>
      <c r="I10" s="68">
        <v>43383.332999999999</v>
      </c>
      <c r="J10" s="69">
        <v>25.669737013382498</v>
      </c>
      <c r="K10" s="68">
        <v>31023.9758</v>
      </c>
      <c r="L10" s="69">
        <v>26.661437168583699</v>
      </c>
      <c r="M10" s="69">
        <v>0.39838082906188998</v>
      </c>
      <c r="N10" s="68">
        <v>169005.7556</v>
      </c>
      <c r="O10" s="68">
        <v>55212143.942199998</v>
      </c>
      <c r="P10" s="68">
        <v>112320</v>
      </c>
      <c r="Q10" s="68">
        <v>94482</v>
      </c>
      <c r="R10" s="69">
        <v>18.879786626024</v>
      </c>
      <c r="S10" s="68">
        <v>1.5046808725071199</v>
      </c>
      <c r="T10" s="68">
        <v>1.45120796553841</v>
      </c>
      <c r="U10" s="70">
        <v>3.5537706330788801</v>
      </c>
      <c r="V10" s="55"/>
      <c r="W10" s="55"/>
    </row>
    <row r="11" spans="1:23" ht="14.25" thickBot="1" x14ac:dyDescent="0.2">
      <c r="A11" s="53"/>
      <c r="B11" s="42" t="s">
        <v>9</v>
      </c>
      <c r="C11" s="43"/>
      <c r="D11" s="68">
        <v>67060.740000000005</v>
      </c>
      <c r="E11" s="68">
        <v>81344.787500000006</v>
      </c>
      <c r="F11" s="69">
        <v>82.4401194729287</v>
      </c>
      <c r="G11" s="68">
        <v>41804.1538</v>
      </c>
      <c r="H11" s="69">
        <v>60.416451247483501</v>
      </c>
      <c r="I11" s="68">
        <v>15818.921</v>
      </c>
      <c r="J11" s="69">
        <v>23.5889448878733</v>
      </c>
      <c r="K11" s="68">
        <v>9507.2451000000001</v>
      </c>
      <c r="L11" s="69">
        <v>22.7423455226117</v>
      </c>
      <c r="M11" s="69">
        <v>0.66388063351811599</v>
      </c>
      <c r="N11" s="68">
        <v>67060.740000000005</v>
      </c>
      <c r="O11" s="68">
        <v>22178000.4859</v>
      </c>
      <c r="P11" s="68">
        <v>3375</v>
      </c>
      <c r="Q11" s="68">
        <v>2674</v>
      </c>
      <c r="R11" s="69">
        <v>26.215407629020198</v>
      </c>
      <c r="S11" s="68">
        <v>19.8698488888889</v>
      </c>
      <c r="T11" s="68">
        <v>20.165177898279701</v>
      </c>
      <c r="U11" s="70">
        <v>-1.4863173396149501</v>
      </c>
      <c r="V11" s="55"/>
      <c r="W11" s="55"/>
    </row>
    <row r="12" spans="1:23" ht="14.25" thickBot="1" x14ac:dyDescent="0.2">
      <c r="A12" s="53"/>
      <c r="B12" s="42" t="s">
        <v>10</v>
      </c>
      <c r="C12" s="43"/>
      <c r="D12" s="68">
        <v>303269.04210000002</v>
      </c>
      <c r="E12" s="68">
        <v>388024.89740000002</v>
      </c>
      <c r="F12" s="69">
        <v>78.157109023695298</v>
      </c>
      <c r="G12" s="68">
        <v>275867.53909999999</v>
      </c>
      <c r="H12" s="69">
        <v>9.9328478767004107</v>
      </c>
      <c r="I12" s="68">
        <v>51988.270900000003</v>
      </c>
      <c r="J12" s="69">
        <v>17.1426237706312</v>
      </c>
      <c r="K12" s="68">
        <v>-19838.601500000001</v>
      </c>
      <c r="L12" s="69">
        <v>-7.1913504447540904</v>
      </c>
      <c r="M12" s="69">
        <v>-3.62056127797113</v>
      </c>
      <c r="N12" s="68">
        <v>303269.04210000002</v>
      </c>
      <c r="O12" s="68">
        <v>73928872.455899999</v>
      </c>
      <c r="P12" s="68">
        <v>3826</v>
      </c>
      <c r="Q12" s="68">
        <v>3313</v>
      </c>
      <c r="R12" s="69">
        <v>15.4844551765771</v>
      </c>
      <c r="S12" s="68">
        <v>79.265301123889202</v>
      </c>
      <c r="T12" s="68">
        <v>77.437445125264105</v>
      </c>
      <c r="U12" s="70">
        <v>2.3059976720055402</v>
      </c>
      <c r="V12" s="55"/>
      <c r="W12" s="55"/>
    </row>
    <row r="13" spans="1:23" ht="14.25" thickBot="1" x14ac:dyDescent="0.2">
      <c r="A13" s="53"/>
      <c r="B13" s="42" t="s">
        <v>11</v>
      </c>
      <c r="C13" s="43"/>
      <c r="D13" s="68">
        <v>461155.21179999999</v>
      </c>
      <c r="E13" s="68">
        <v>512283.67119999998</v>
      </c>
      <c r="F13" s="69">
        <v>90.019502421337407</v>
      </c>
      <c r="G13" s="68">
        <v>326936.6496</v>
      </c>
      <c r="H13" s="69">
        <v>41.053385224389402</v>
      </c>
      <c r="I13" s="68">
        <v>117565.99189999999</v>
      </c>
      <c r="J13" s="69">
        <v>25.493800978874699</v>
      </c>
      <c r="K13" s="68">
        <v>82162.801900000006</v>
      </c>
      <c r="L13" s="69">
        <v>25.131107815695898</v>
      </c>
      <c r="M13" s="69">
        <v>0.43089073377863901</v>
      </c>
      <c r="N13" s="68">
        <v>461155.21179999999</v>
      </c>
      <c r="O13" s="68">
        <v>109138228.1891</v>
      </c>
      <c r="P13" s="68">
        <v>14259</v>
      </c>
      <c r="Q13" s="68">
        <v>11758</v>
      </c>
      <c r="R13" s="69">
        <v>21.270624255825801</v>
      </c>
      <c r="S13" s="68">
        <v>32.341343137667401</v>
      </c>
      <c r="T13" s="68">
        <v>30.657473218234401</v>
      </c>
      <c r="U13" s="70">
        <v>5.2065553130100799</v>
      </c>
      <c r="V13" s="55"/>
      <c r="W13" s="55"/>
    </row>
    <row r="14" spans="1:23" ht="14.25" thickBot="1" x14ac:dyDescent="0.2">
      <c r="A14" s="53"/>
      <c r="B14" s="42" t="s">
        <v>12</v>
      </c>
      <c r="C14" s="43"/>
      <c r="D14" s="68">
        <v>283674.99930000002</v>
      </c>
      <c r="E14" s="68">
        <v>221095.2267</v>
      </c>
      <c r="F14" s="69">
        <v>128.30444308276</v>
      </c>
      <c r="G14" s="68">
        <v>174262.6311</v>
      </c>
      <c r="H14" s="69">
        <v>62.785903959647001</v>
      </c>
      <c r="I14" s="68">
        <v>47761.424500000001</v>
      </c>
      <c r="J14" s="69">
        <v>16.836670350879199</v>
      </c>
      <c r="K14" s="68">
        <v>34843.543799999999</v>
      </c>
      <c r="L14" s="69">
        <v>19.9948454697698</v>
      </c>
      <c r="M14" s="69">
        <v>0.37073957729867901</v>
      </c>
      <c r="N14" s="68">
        <v>283674.99930000002</v>
      </c>
      <c r="O14" s="68">
        <v>53026620.796599999</v>
      </c>
      <c r="P14" s="68">
        <v>5192</v>
      </c>
      <c r="Q14" s="68">
        <v>3544</v>
      </c>
      <c r="R14" s="69">
        <v>46.501128668171603</v>
      </c>
      <c r="S14" s="68">
        <v>54.636941313559298</v>
      </c>
      <c r="T14" s="68">
        <v>56.2364848194131</v>
      </c>
      <c r="U14" s="70">
        <v>-2.9275861118836302</v>
      </c>
      <c r="V14" s="55"/>
      <c r="W14" s="55"/>
    </row>
    <row r="15" spans="1:23" ht="14.25" thickBot="1" x14ac:dyDescent="0.2">
      <c r="A15" s="53"/>
      <c r="B15" s="42" t="s">
        <v>13</v>
      </c>
      <c r="C15" s="43"/>
      <c r="D15" s="68">
        <v>248005.23269999999</v>
      </c>
      <c r="E15" s="68">
        <v>146202.26319999999</v>
      </c>
      <c r="F15" s="69">
        <v>169.631596168068</v>
      </c>
      <c r="G15" s="68">
        <v>113174.7818</v>
      </c>
      <c r="H15" s="69">
        <v>119.134712482388</v>
      </c>
      <c r="I15" s="68">
        <v>41473.234100000001</v>
      </c>
      <c r="J15" s="69">
        <v>16.722725423365599</v>
      </c>
      <c r="K15" s="68">
        <v>25336.390599999999</v>
      </c>
      <c r="L15" s="69">
        <v>22.386957763058799</v>
      </c>
      <c r="M15" s="69">
        <v>0.63690380191723095</v>
      </c>
      <c r="N15" s="68">
        <v>248005.23269999999</v>
      </c>
      <c r="O15" s="68">
        <v>41116145.901199996</v>
      </c>
      <c r="P15" s="68">
        <v>8338</v>
      </c>
      <c r="Q15" s="68">
        <v>8087</v>
      </c>
      <c r="R15" s="69">
        <v>3.1037467540497201</v>
      </c>
      <c r="S15" s="68">
        <v>29.743971300072001</v>
      </c>
      <c r="T15" s="68">
        <v>26.879449115865</v>
      </c>
      <c r="U15" s="70">
        <v>9.6305975934022907</v>
      </c>
      <c r="V15" s="55"/>
      <c r="W15" s="55"/>
    </row>
    <row r="16" spans="1:23" ht="14.25" thickBot="1" x14ac:dyDescent="0.2">
      <c r="A16" s="53"/>
      <c r="B16" s="42" t="s">
        <v>14</v>
      </c>
      <c r="C16" s="43"/>
      <c r="D16" s="68">
        <v>963680.5196</v>
      </c>
      <c r="E16" s="68">
        <v>917705.35530000005</v>
      </c>
      <c r="F16" s="69">
        <v>105.009795794966</v>
      </c>
      <c r="G16" s="68">
        <v>694737.7879</v>
      </c>
      <c r="H16" s="69">
        <v>38.711401104716003</v>
      </c>
      <c r="I16" s="68">
        <v>72623.890700000004</v>
      </c>
      <c r="J16" s="69">
        <v>7.5360961670310003</v>
      </c>
      <c r="K16" s="68">
        <v>32550.659199999998</v>
      </c>
      <c r="L16" s="69">
        <v>4.6853157791217397</v>
      </c>
      <c r="M16" s="69">
        <v>1.2311035316912999</v>
      </c>
      <c r="N16" s="68">
        <v>963680.5196</v>
      </c>
      <c r="O16" s="68">
        <v>311662867.23650002</v>
      </c>
      <c r="P16" s="68">
        <v>50568</v>
      </c>
      <c r="Q16" s="68">
        <v>39868</v>
      </c>
      <c r="R16" s="69">
        <v>26.838567271997601</v>
      </c>
      <c r="S16" s="68">
        <v>19.057121491852602</v>
      </c>
      <c r="T16" s="68">
        <v>18.058170131433702</v>
      </c>
      <c r="U16" s="70">
        <v>5.2418795821074298</v>
      </c>
      <c r="V16" s="55"/>
      <c r="W16" s="55"/>
    </row>
    <row r="17" spans="1:21" ht="12" thickBot="1" x14ac:dyDescent="0.2">
      <c r="A17" s="53"/>
      <c r="B17" s="42" t="s">
        <v>15</v>
      </c>
      <c r="C17" s="43"/>
      <c r="D17" s="68">
        <v>428336.5</v>
      </c>
      <c r="E17" s="68">
        <v>842621.06290000002</v>
      </c>
      <c r="F17" s="69">
        <v>50.833823038534</v>
      </c>
      <c r="G17" s="68">
        <v>523668.59600000002</v>
      </c>
      <c r="H17" s="69">
        <v>-18.2046616368036</v>
      </c>
      <c r="I17" s="68">
        <v>66100.179600000003</v>
      </c>
      <c r="J17" s="69">
        <v>15.431834457255</v>
      </c>
      <c r="K17" s="68">
        <v>44957.757400000002</v>
      </c>
      <c r="L17" s="69">
        <v>8.5851543788201496</v>
      </c>
      <c r="M17" s="69">
        <v>0.47027306126261498</v>
      </c>
      <c r="N17" s="68">
        <v>428336.5</v>
      </c>
      <c r="O17" s="68">
        <v>299458636.6257</v>
      </c>
      <c r="P17" s="68">
        <v>12114</v>
      </c>
      <c r="Q17" s="68">
        <v>10912</v>
      </c>
      <c r="R17" s="69">
        <v>11.015395894428201</v>
      </c>
      <c r="S17" s="68">
        <v>35.358799735842801</v>
      </c>
      <c r="T17" s="68">
        <v>39.462461528592399</v>
      </c>
      <c r="U17" s="70">
        <v>-11.605772320913101</v>
      </c>
    </row>
    <row r="18" spans="1:21" ht="12" thickBot="1" x14ac:dyDescent="0.2">
      <c r="A18" s="53"/>
      <c r="B18" s="42" t="s">
        <v>16</v>
      </c>
      <c r="C18" s="43"/>
      <c r="D18" s="68">
        <v>2283752.2606000002</v>
      </c>
      <c r="E18" s="68">
        <v>2339525.3585000001</v>
      </c>
      <c r="F18" s="69">
        <v>97.616050721683195</v>
      </c>
      <c r="G18" s="68">
        <v>1612532.8149999999</v>
      </c>
      <c r="H18" s="69">
        <v>41.625165041990201</v>
      </c>
      <c r="I18" s="68">
        <v>328443.37640000001</v>
      </c>
      <c r="J18" s="69">
        <v>14.381742803998799</v>
      </c>
      <c r="K18" s="68">
        <v>244849.6636</v>
      </c>
      <c r="L18" s="69">
        <v>15.184166258346799</v>
      </c>
      <c r="M18" s="69">
        <v>0.34140832203291599</v>
      </c>
      <c r="N18" s="68">
        <v>2283752.2606000002</v>
      </c>
      <c r="O18" s="68">
        <v>686191767.6372</v>
      </c>
      <c r="P18" s="68">
        <v>109202</v>
      </c>
      <c r="Q18" s="68">
        <v>90206</v>
      </c>
      <c r="R18" s="69">
        <v>21.058466177416101</v>
      </c>
      <c r="S18" s="68">
        <v>20.913099216131599</v>
      </c>
      <c r="T18" s="68">
        <v>20.062781515642001</v>
      </c>
      <c r="U18" s="70">
        <v>4.0659573777266598</v>
      </c>
    </row>
    <row r="19" spans="1:21" ht="12" thickBot="1" x14ac:dyDescent="0.2">
      <c r="A19" s="53"/>
      <c r="B19" s="42" t="s">
        <v>17</v>
      </c>
      <c r="C19" s="43"/>
      <c r="D19" s="68">
        <v>776095.54570000002</v>
      </c>
      <c r="E19" s="68">
        <v>795460.50390000001</v>
      </c>
      <c r="F19" s="69">
        <v>97.565566347410495</v>
      </c>
      <c r="G19" s="68">
        <v>597557.25619999995</v>
      </c>
      <c r="H19" s="69">
        <v>29.878022172363</v>
      </c>
      <c r="I19" s="68">
        <v>67067.827099999995</v>
      </c>
      <c r="J19" s="69">
        <v>8.6416972074627907</v>
      </c>
      <c r="K19" s="68">
        <v>64064.842299999997</v>
      </c>
      <c r="L19" s="69">
        <v>10.721121973717199</v>
      </c>
      <c r="M19" s="69">
        <v>4.6874146445842001E-2</v>
      </c>
      <c r="N19" s="68">
        <v>776095.54570000002</v>
      </c>
      <c r="O19" s="68">
        <v>223166457.85479999</v>
      </c>
      <c r="P19" s="68">
        <v>18962</v>
      </c>
      <c r="Q19" s="68">
        <v>15245</v>
      </c>
      <c r="R19" s="69">
        <v>24.381764512955101</v>
      </c>
      <c r="S19" s="68">
        <v>40.928991968146804</v>
      </c>
      <c r="T19" s="68">
        <v>50.572028081338097</v>
      </c>
      <c r="U19" s="70">
        <v>-23.560404616600501</v>
      </c>
    </row>
    <row r="20" spans="1:21" ht="12" thickBot="1" x14ac:dyDescent="0.2">
      <c r="A20" s="53"/>
      <c r="B20" s="42" t="s">
        <v>18</v>
      </c>
      <c r="C20" s="43"/>
      <c r="D20" s="68">
        <v>1167000.6580999999</v>
      </c>
      <c r="E20" s="68">
        <v>1200162.7139000001</v>
      </c>
      <c r="F20" s="69">
        <v>97.236870016379896</v>
      </c>
      <c r="G20" s="68">
        <v>1258488.5691</v>
      </c>
      <c r="H20" s="69">
        <v>-7.2696656327539904</v>
      </c>
      <c r="I20" s="68">
        <v>98835.985700000005</v>
      </c>
      <c r="J20" s="69">
        <v>8.4692313593820394</v>
      </c>
      <c r="K20" s="68">
        <v>-27474.995800000001</v>
      </c>
      <c r="L20" s="69">
        <v>-2.1831740450092898</v>
      </c>
      <c r="M20" s="69">
        <v>-4.5973066718357796</v>
      </c>
      <c r="N20" s="68">
        <v>1167000.6580999999</v>
      </c>
      <c r="O20" s="68">
        <v>340756917.51090002</v>
      </c>
      <c r="P20" s="68">
        <v>49365</v>
      </c>
      <c r="Q20" s="68">
        <v>43034</v>
      </c>
      <c r="R20" s="69">
        <v>14.7116233675698</v>
      </c>
      <c r="S20" s="68">
        <v>23.640244264154799</v>
      </c>
      <c r="T20" s="68">
        <v>22.6966968582981</v>
      </c>
      <c r="U20" s="70">
        <v>3.9912760431471201</v>
      </c>
    </row>
    <row r="21" spans="1:21" ht="12" thickBot="1" x14ac:dyDescent="0.2">
      <c r="A21" s="53"/>
      <c r="B21" s="42" t="s">
        <v>19</v>
      </c>
      <c r="C21" s="43"/>
      <c r="D21" s="68">
        <v>445313.03779999999</v>
      </c>
      <c r="E21" s="68">
        <v>426316.3517</v>
      </c>
      <c r="F21" s="69">
        <v>104.456006912296</v>
      </c>
      <c r="G21" s="68">
        <v>348975.6691</v>
      </c>
      <c r="H21" s="69">
        <v>27.605755137156599</v>
      </c>
      <c r="I21" s="68">
        <v>52451.200199999999</v>
      </c>
      <c r="J21" s="69">
        <v>11.778500907839399</v>
      </c>
      <c r="K21" s="68">
        <v>39856.330499999996</v>
      </c>
      <c r="L21" s="69">
        <v>11.420948229081</v>
      </c>
      <c r="M21" s="69">
        <v>0.316006755815115</v>
      </c>
      <c r="N21" s="68">
        <v>445313.03779999999</v>
      </c>
      <c r="O21" s="68">
        <v>132387422.52150001</v>
      </c>
      <c r="P21" s="68">
        <v>39375</v>
      </c>
      <c r="Q21" s="68">
        <v>35322</v>
      </c>
      <c r="R21" s="69">
        <v>11.474435196195</v>
      </c>
      <c r="S21" s="68">
        <v>11.309537467936501</v>
      </c>
      <c r="T21" s="68">
        <v>10.6856609591756</v>
      </c>
      <c r="U21" s="70">
        <v>5.5163750995977203</v>
      </c>
    </row>
    <row r="22" spans="1:21" ht="12" thickBot="1" x14ac:dyDescent="0.2">
      <c r="A22" s="53"/>
      <c r="B22" s="42" t="s">
        <v>20</v>
      </c>
      <c r="C22" s="43"/>
      <c r="D22" s="68">
        <v>1427850.0791</v>
      </c>
      <c r="E22" s="68">
        <v>1293347.4095000001</v>
      </c>
      <c r="F22" s="69">
        <v>110.399577763255</v>
      </c>
      <c r="G22" s="68">
        <v>989142.50329999998</v>
      </c>
      <c r="H22" s="69">
        <v>44.352312668434898</v>
      </c>
      <c r="I22" s="68">
        <v>123734.40429999999</v>
      </c>
      <c r="J22" s="69">
        <v>8.66578404211681</v>
      </c>
      <c r="K22" s="68">
        <v>137894.2439</v>
      </c>
      <c r="L22" s="69">
        <v>13.9407864326883</v>
      </c>
      <c r="M22" s="69">
        <v>-0.10268622677440099</v>
      </c>
      <c r="N22" s="68">
        <v>1427850.0791</v>
      </c>
      <c r="O22" s="68">
        <v>409919013.10100001</v>
      </c>
      <c r="P22" s="68">
        <v>83582</v>
      </c>
      <c r="Q22" s="68">
        <v>69561</v>
      </c>
      <c r="R22" s="69">
        <v>20.1564094823249</v>
      </c>
      <c r="S22" s="68">
        <v>17.083224606972799</v>
      </c>
      <c r="T22" s="68">
        <v>16.515093414413201</v>
      </c>
      <c r="U22" s="70">
        <v>3.32566717133516</v>
      </c>
    </row>
    <row r="23" spans="1:21" ht="12" thickBot="1" x14ac:dyDescent="0.2">
      <c r="A23" s="53"/>
      <c r="B23" s="42" t="s">
        <v>21</v>
      </c>
      <c r="C23" s="43"/>
      <c r="D23" s="68">
        <v>3397445.0891999998</v>
      </c>
      <c r="E23" s="68">
        <v>3809784.801</v>
      </c>
      <c r="F23" s="69">
        <v>89.176824063874506</v>
      </c>
      <c r="G23" s="68">
        <v>2517118.7875999999</v>
      </c>
      <c r="H23" s="69">
        <v>34.973570017303999</v>
      </c>
      <c r="I23" s="68">
        <v>178977.90359999999</v>
      </c>
      <c r="J23" s="69">
        <v>5.2680146080637398</v>
      </c>
      <c r="K23" s="68">
        <v>149391.07149999999</v>
      </c>
      <c r="L23" s="69">
        <v>5.93500283879888</v>
      </c>
      <c r="M23" s="69">
        <v>0.198049534037916</v>
      </c>
      <c r="N23" s="68">
        <v>3397445.0891999998</v>
      </c>
      <c r="O23" s="68">
        <v>882338372.58539999</v>
      </c>
      <c r="P23" s="68">
        <v>104281</v>
      </c>
      <c r="Q23" s="68">
        <v>90405</v>
      </c>
      <c r="R23" s="69">
        <v>15.3487085891267</v>
      </c>
      <c r="S23" s="68">
        <v>32.5797133629328</v>
      </c>
      <c r="T23" s="68">
        <v>31.298533609866698</v>
      </c>
      <c r="U23" s="70">
        <v>3.93244636253851</v>
      </c>
    </row>
    <row r="24" spans="1:21" ht="12" thickBot="1" x14ac:dyDescent="0.2">
      <c r="A24" s="53"/>
      <c r="B24" s="42" t="s">
        <v>22</v>
      </c>
      <c r="C24" s="43"/>
      <c r="D24" s="68">
        <v>340774.59360000002</v>
      </c>
      <c r="E24" s="68">
        <v>365737.78480000002</v>
      </c>
      <c r="F24" s="69">
        <v>93.174565976646093</v>
      </c>
      <c r="G24" s="68">
        <v>309339.66609999997</v>
      </c>
      <c r="H24" s="69">
        <v>10.1619452481849</v>
      </c>
      <c r="I24" s="68">
        <v>56964.576699999998</v>
      </c>
      <c r="J24" s="69">
        <v>16.716204133124101</v>
      </c>
      <c r="K24" s="68">
        <v>41713.644800000002</v>
      </c>
      <c r="L24" s="69">
        <v>13.4847384190669</v>
      </c>
      <c r="M24" s="69">
        <v>0.36561014922388202</v>
      </c>
      <c r="N24" s="68">
        <v>340774.59360000002</v>
      </c>
      <c r="O24" s="68">
        <v>93370876.810299993</v>
      </c>
      <c r="P24" s="68">
        <v>36161</v>
      </c>
      <c r="Q24" s="68">
        <v>30244</v>
      </c>
      <c r="R24" s="69">
        <v>19.564211083190099</v>
      </c>
      <c r="S24" s="68">
        <v>9.4238155360747804</v>
      </c>
      <c r="T24" s="68">
        <v>9.1141417702684802</v>
      </c>
      <c r="U24" s="70">
        <v>3.2860762673128399</v>
      </c>
    </row>
    <row r="25" spans="1:21" ht="12" thickBot="1" x14ac:dyDescent="0.2">
      <c r="A25" s="53"/>
      <c r="B25" s="42" t="s">
        <v>23</v>
      </c>
      <c r="C25" s="43"/>
      <c r="D25" s="68">
        <v>423336.08130000002</v>
      </c>
      <c r="E25" s="68">
        <v>416196.37410000002</v>
      </c>
      <c r="F25" s="69">
        <v>101.715465978155</v>
      </c>
      <c r="G25" s="68">
        <v>295521.73139999999</v>
      </c>
      <c r="H25" s="69">
        <v>43.250406423410702</v>
      </c>
      <c r="I25" s="68">
        <v>42403.206899999997</v>
      </c>
      <c r="J25" s="69">
        <v>10.0164405476108</v>
      </c>
      <c r="K25" s="68">
        <v>26199.054700000001</v>
      </c>
      <c r="L25" s="69">
        <v>8.8653563905046902</v>
      </c>
      <c r="M25" s="69">
        <v>0.61850140722825397</v>
      </c>
      <c r="N25" s="68">
        <v>423336.08130000002</v>
      </c>
      <c r="O25" s="68">
        <v>92399667.425899997</v>
      </c>
      <c r="P25" s="68">
        <v>28005</v>
      </c>
      <c r="Q25" s="68">
        <v>23069</v>
      </c>
      <c r="R25" s="69">
        <v>21.396679526637499</v>
      </c>
      <c r="S25" s="68">
        <v>15.1164463952866</v>
      </c>
      <c r="T25" s="68">
        <v>14.128226355715499</v>
      </c>
      <c r="U25" s="70">
        <v>6.5373832826161502</v>
      </c>
    </row>
    <row r="26" spans="1:21" ht="12" thickBot="1" x14ac:dyDescent="0.2">
      <c r="A26" s="53"/>
      <c r="B26" s="42" t="s">
        <v>24</v>
      </c>
      <c r="C26" s="43"/>
      <c r="D26" s="68">
        <v>620404.01249999995</v>
      </c>
      <c r="E26" s="68">
        <v>723438.91850000003</v>
      </c>
      <c r="F26" s="69">
        <v>85.757621913176095</v>
      </c>
      <c r="G26" s="68">
        <v>509190.16889999999</v>
      </c>
      <c r="H26" s="69">
        <v>21.8413179186579</v>
      </c>
      <c r="I26" s="68">
        <v>145936.48989999999</v>
      </c>
      <c r="J26" s="69">
        <v>23.522815288045901</v>
      </c>
      <c r="K26" s="68">
        <v>99070.849000000002</v>
      </c>
      <c r="L26" s="69">
        <v>19.456551805393701</v>
      </c>
      <c r="M26" s="69">
        <v>0.47305177429134598</v>
      </c>
      <c r="N26" s="68">
        <v>620404.01249999995</v>
      </c>
      <c r="O26" s="68">
        <v>190965310.56119999</v>
      </c>
      <c r="P26" s="68">
        <v>47505</v>
      </c>
      <c r="Q26" s="68">
        <v>42830</v>
      </c>
      <c r="R26" s="69">
        <v>10.915246322671001</v>
      </c>
      <c r="S26" s="68">
        <v>13.059762393432299</v>
      </c>
      <c r="T26" s="68">
        <v>12.2753683095961</v>
      </c>
      <c r="U26" s="70">
        <v>6.0061895477567102</v>
      </c>
    </row>
    <row r="27" spans="1:21" ht="12" thickBot="1" x14ac:dyDescent="0.2">
      <c r="A27" s="53"/>
      <c r="B27" s="42" t="s">
        <v>25</v>
      </c>
      <c r="C27" s="43"/>
      <c r="D27" s="68">
        <v>333308.80310000002</v>
      </c>
      <c r="E27" s="68">
        <v>377605.48060000001</v>
      </c>
      <c r="F27" s="69">
        <v>88.269058640352796</v>
      </c>
      <c r="G27" s="68">
        <v>259571.78020000001</v>
      </c>
      <c r="H27" s="69">
        <v>28.4071800267293</v>
      </c>
      <c r="I27" s="68">
        <v>92246.958599999998</v>
      </c>
      <c r="J27" s="69">
        <v>27.6761242853594</v>
      </c>
      <c r="K27" s="68">
        <v>76405.237999999998</v>
      </c>
      <c r="L27" s="69">
        <v>29.435109602873499</v>
      </c>
      <c r="M27" s="69">
        <v>0.20733814872744699</v>
      </c>
      <c r="N27" s="68">
        <v>333308.80310000002</v>
      </c>
      <c r="O27" s="68">
        <v>85450889.021300003</v>
      </c>
      <c r="P27" s="68">
        <v>44457</v>
      </c>
      <c r="Q27" s="68">
        <v>40108</v>
      </c>
      <c r="R27" s="69">
        <v>10.843223297097801</v>
      </c>
      <c r="S27" s="68">
        <v>7.4973300740040898</v>
      </c>
      <c r="T27" s="68">
        <v>7.2098435249825501</v>
      </c>
      <c r="U27" s="70">
        <v>3.8345190378954501</v>
      </c>
    </row>
    <row r="28" spans="1:21" ht="12" thickBot="1" x14ac:dyDescent="0.2">
      <c r="A28" s="53"/>
      <c r="B28" s="42" t="s">
        <v>26</v>
      </c>
      <c r="C28" s="43"/>
      <c r="D28" s="68">
        <v>1361593.3881000001</v>
      </c>
      <c r="E28" s="68">
        <v>1616791.6968</v>
      </c>
      <c r="F28" s="69">
        <v>84.215758331447702</v>
      </c>
      <c r="G28" s="68">
        <v>984790.35549999995</v>
      </c>
      <c r="H28" s="69">
        <v>38.2622586112441</v>
      </c>
      <c r="I28" s="68">
        <v>90384.880600000004</v>
      </c>
      <c r="J28" s="69">
        <v>6.6381697641852702</v>
      </c>
      <c r="K28" s="68">
        <v>51427.312299999998</v>
      </c>
      <c r="L28" s="69">
        <v>5.2221584028297299</v>
      </c>
      <c r="M28" s="69">
        <v>0.75752681907119601</v>
      </c>
      <c r="N28" s="68">
        <v>1361593.3881000001</v>
      </c>
      <c r="O28" s="68">
        <v>295243476.1972</v>
      </c>
      <c r="P28" s="68">
        <v>63373</v>
      </c>
      <c r="Q28" s="68">
        <v>57213</v>
      </c>
      <c r="R28" s="69">
        <v>10.766783772918799</v>
      </c>
      <c r="S28" s="68">
        <v>21.4853863332965</v>
      </c>
      <c r="T28" s="68">
        <v>19.897070539912299</v>
      </c>
      <c r="U28" s="70">
        <v>7.3925400676775501</v>
      </c>
    </row>
    <row r="29" spans="1:21" ht="12" thickBot="1" x14ac:dyDescent="0.2">
      <c r="A29" s="53"/>
      <c r="B29" s="42" t="s">
        <v>27</v>
      </c>
      <c r="C29" s="43"/>
      <c r="D29" s="68">
        <v>797399.91310000001</v>
      </c>
      <c r="E29" s="68">
        <v>738455.1385</v>
      </c>
      <c r="F29" s="69">
        <v>107.98217407217599</v>
      </c>
      <c r="G29" s="68">
        <v>624810.26159999997</v>
      </c>
      <c r="H29" s="69">
        <v>27.622729988146499</v>
      </c>
      <c r="I29" s="68">
        <v>140994.81</v>
      </c>
      <c r="J29" s="69">
        <v>17.681819082706401</v>
      </c>
      <c r="K29" s="68">
        <v>92145.098100000003</v>
      </c>
      <c r="L29" s="69">
        <v>14.747692821823501</v>
      </c>
      <c r="M29" s="69">
        <v>0.53013901886550796</v>
      </c>
      <c r="N29" s="68">
        <v>797399.91310000001</v>
      </c>
      <c r="O29" s="68">
        <v>206215483.8046</v>
      </c>
      <c r="P29" s="68">
        <v>123462</v>
      </c>
      <c r="Q29" s="68">
        <v>118342</v>
      </c>
      <c r="R29" s="69">
        <v>4.3264436970813502</v>
      </c>
      <c r="S29" s="68">
        <v>6.4586667403735598</v>
      </c>
      <c r="T29" s="68">
        <v>5.9954662571192001</v>
      </c>
      <c r="U29" s="70">
        <v>7.1717662773783104</v>
      </c>
    </row>
    <row r="30" spans="1:21" ht="12" thickBot="1" x14ac:dyDescent="0.2">
      <c r="A30" s="53"/>
      <c r="B30" s="42" t="s">
        <v>28</v>
      </c>
      <c r="C30" s="43"/>
      <c r="D30" s="68">
        <v>1106947.8374999999</v>
      </c>
      <c r="E30" s="68">
        <v>1305229.4276999999</v>
      </c>
      <c r="F30" s="69">
        <v>84.808679149274198</v>
      </c>
      <c r="G30" s="68">
        <v>1039600.9698</v>
      </c>
      <c r="H30" s="69">
        <v>6.4781459094787701</v>
      </c>
      <c r="I30" s="68">
        <v>157271.49230000001</v>
      </c>
      <c r="J30" s="69">
        <v>14.207669681634799</v>
      </c>
      <c r="K30" s="68">
        <v>140962.56659999999</v>
      </c>
      <c r="L30" s="69">
        <v>13.559295411884699</v>
      </c>
      <c r="M30" s="69">
        <v>0.115696855508305</v>
      </c>
      <c r="N30" s="68">
        <v>1106947.8374999999</v>
      </c>
      <c r="O30" s="68">
        <v>373041165.47640002</v>
      </c>
      <c r="P30" s="68">
        <v>81577</v>
      </c>
      <c r="Q30" s="68">
        <v>77123</v>
      </c>
      <c r="R30" s="69">
        <v>5.7751902804610697</v>
      </c>
      <c r="S30" s="68">
        <v>13.5693619218652</v>
      </c>
      <c r="T30" s="68">
        <v>12.586149234340001</v>
      </c>
      <c r="U30" s="70">
        <v>7.2458284566864197</v>
      </c>
    </row>
    <row r="31" spans="1:21" ht="12" thickBot="1" x14ac:dyDescent="0.2">
      <c r="A31" s="53"/>
      <c r="B31" s="42" t="s">
        <v>29</v>
      </c>
      <c r="C31" s="43"/>
      <c r="D31" s="68">
        <v>1223470.4495999999</v>
      </c>
      <c r="E31" s="68">
        <v>1176557.1026999999</v>
      </c>
      <c r="F31" s="69">
        <v>103.98734126820899</v>
      </c>
      <c r="G31" s="68">
        <v>1259770.4839000001</v>
      </c>
      <c r="H31" s="69">
        <v>-2.8814799809900702</v>
      </c>
      <c r="I31" s="68">
        <v>-6142.3957</v>
      </c>
      <c r="J31" s="69">
        <v>-0.50204691923766398</v>
      </c>
      <c r="K31" s="68">
        <v>9472.4321999999993</v>
      </c>
      <c r="L31" s="69">
        <v>0.75191729930639595</v>
      </c>
      <c r="M31" s="69">
        <v>-1.6484496875047601</v>
      </c>
      <c r="N31" s="68">
        <v>1223470.4495999999</v>
      </c>
      <c r="O31" s="68">
        <v>317852787.6577</v>
      </c>
      <c r="P31" s="68">
        <v>39126</v>
      </c>
      <c r="Q31" s="68">
        <v>41856</v>
      </c>
      <c r="R31" s="69">
        <v>-6.5223623853210997</v>
      </c>
      <c r="S31" s="68">
        <v>31.270010979911099</v>
      </c>
      <c r="T31" s="68">
        <v>35.317575955657503</v>
      </c>
      <c r="U31" s="70">
        <v>-12.9439192661196</v>
      </c>
    </row>
    <row r="32" spans="1:21" ht="12" thickBot="1" x14ac:dyDescent="0.2">
      <c r="A32" s="53"/>
      <c r="B32" s="42" t="s">
        <v>30</v>
      </c>
      <c r="C32" s="43"/>
      <c r="D32" s="68">
        <v>153858.16320000001</v>
      </c>
      <c r="E32" s="68">
        <v>188729.3639</v>
      </c>
      <c r="F32" s="69">
        <v>81.523171604352498</v>
      </c>
      <c r="G32" s="68">
        <v>129343.3942</v>
      </c>
      <c r="H32" s="69">
        <v>18.953243922216501</v>
      </c>
      <c r="I32" s="68">
        <v>42003.355499999998</v>
      </c>
      <c r="J32" s="69">
        <v>27.300050011256101</v>
      </c>
      <c r="K32" s="68">
        <v>28945.4758</v>
      </c>
      <c r="L32" s="69">
        <v>22.378781675732501</v>
      </c>
      <c r="M32" s="69">
        <v>0.45111988451058699</v>
      </c>
      <c r="N32" s="68">
        <v>153858.16320000001</v>
      </c>
      <c r="O32" s="68">
        <v>45421056.421499997</v>
      </c>
      <c r="P32" s="68">
        <v>31106</v>
      </c>
      <c r="Q32" s="68">
        <v>27248</v>
      </c>
      <c r="R32" s="69">
        <v>14.158837345860301</v>
      </c>
      <c r="S32" s="68">
        <v>4.9462535587989498</v>
      </c>
      <c r="T32" s="68">
        <v>4.5762063233998802</v>
      </c>
      <c r="U32" s="70">
        <v>7.4813640465475402</v>
      </c>
    </row>
    <row r="33" spans="1:21" ht="12" thickBot="1" x14ac:dyDescent="0.2">
      <c r="A33" s="53"/>
      <c r="B33" s="42" t="s">
        <v>31</v>
      </c>
      <c r="C33" s="43"/>
      <c r="D33" s="71"/>
      <c r="E33" s="71"/>
      <c r="F33" s="71"/>
      <c r="G33" s="68">
        <v>42.789099999999998</v>
      </c>
      <c r="H33" s="71"/>
      <c r="I33" s="71"/>
      <c r="J33" s="71"/>
      <c r="K33" s="68">
        <v>8.8528000000000002</v>
      </c>
      <c r="L33" s="69">
        <v>20.689381174177498</v>
      </c>
      <c r="M33" s="71"/>
      <c r="N33" s="71"/>
      <c r="O33" s="68">
        <v>4994.4328999999998</v>
      </c>
      <c r="P33" s="71"/>
      <c r="Q33" s="71"/>
      <c r="R33" s="71"/>
      <c r="S33" s="71"/>
      <c r="T33" s="71"/>
      <c r="U33" s="72"/>
    </row>
    <row r="34" spans="1:21" ht="12" thickBot="1" x14ac:dyDescent="0.2">
      <c r="A34" s="53"/>
      <c r="B34" s="42" t="s">
        <v>36</v>
      </c>
      <c r="C34" s="43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</row>
    <row r="35" spans="1:21" ht="12" thickBot="1" x14ac:dyDescent="0.2">
      <c r="A35" s="53"/>
      <c r="B35" s="42" t="s">
        <v>32</v>
      </c>
      <c r="C35" s="43"/>
      <c r="D35" s="68">
        <v>294038.26779999997</v>
      </c>
      <c r="E35" s="68">
        <v>214825.0852</v>
      </c>
      <c r="F35" s="69">
        <v>136.87333931521701</v>
      </c>
      <c r="G35" s="68">
        <v>225503.18729999999</v>
      </c>
      <c r="H35" s="69">
        <v>30.3920673231211</v>
      </c>
      <c r="I35" s="68">
        <v>26794.343199999999</v>
      </c>
      <c r="J35" s="69">
        <v>9.1125360656202297</v>
      </c>
      <c r="K35" s="68">
        <v>21923.722600000001</v>
      </c>
      <c r="L35" s="69">
        <v>9.7221342467473004</v>
      </c>
      <c r="M35" s="69">
        <v>0.22216211584432299</v>
      </c>
      <c r="N35" s="68">
        <v>294038.26779999997</v>
      </c>
      <c r="O35" s="68">
        <v>53193109.5339</v>
      </c>
      <c r="P35" s="68">
        <v>17971</v>
      </c>
      <c r="Q35" s="68">
        <v>16084</v>
      </c>
      <c r="R35" s="69">
        <v>11.7321561800547</v>
      </c>
      <c r="S35" s="68">
        <v>16.361820032274199</v>
      </c>
      <c r="T35" s="68">
        <v>13.783636924894299</v>
      </c>
      <c r="U35" s="70">
        <v>15.7573124645936</v>
      </c>
    </row>
    <row r="36" spans="1:21" ht="12" thickBot="1" x14ac:dyDescent="0.2">
      <c r="A36" s="53"/>
      <c r="B36" s="42" t="s">
        <v>37</v>
      </c>
      <c r="C36" s="43"/>
      <c r="D36" s="71"/>
      <c r="E36" s="68">
        <v>888141.53610000003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</row>
    <row r="37" spans="1:21" ht="12" thickBot="1" x14ac:dyDescent="0.2">
      <c r="A37" s="53"/>
      <c r="B37" s="42" t="s">
        <v>38</v>
      </c>
      <c r="C37" s="43"/>
      <c r="D37" s="71"/>
      <c r="E37" s="68">
        <v>163631.12340000001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</row>
    <row r="38" spans="1:21" ht="12" thickBot="1" x14ac:dyDescent="0.2">
      <c r="A38" s="53"/>
      <c r="B38" s="42" t="s">
        <v>39</v>
      </c>
      <c r="C38" s="43"/>
      <c r="D38" s="71"/>
      <c r="E38" s="68">
        <v>218781.6354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</row>
    <row r="39" spans="1:21" ht="12" customHeight="1" thickBot="1" x14ac:dyDescent="0.2">
      <c r="A39" s="53"/>
      <c r="B39" s="42" t="s">
        <v>33</v>
      </c>
      <c r="C39" s="43"/>
      <c r="D39" s="68">
        <v>284742.7353</v>
      </c>
      <c r="E39" s="68">
        <v>434143.1936</v>
      </c>
      <c r="F39" s="69">
        <v>65.587285369801094</v>
      </c>
      <c r="G39" s="68">
        <v>254884.6153</v>
      </c>
      <c r="H39" s="69">
        <v>11.7143672892367</v>
      </c>
      <c r="I39" s="68">
        <v>15845.620500000001</v>
      </c>
      <c r="J39" s="69">
        <v>5.5648901747415396</v>
      </c>
      <c r="K39" s="68">
        <v>13796.296899999999</v>
      </c>
      <c r="L39" s="69">
        <v>5.4127617250502604</v>
      </c>
      <c r="M39" s="69">
        <v>0.148541569875899</v>
      </c>
      <c r="N39" s="68">
        <v>284742.7353</v>
      </c>
      <c r="O39" s="68">
        <v>87505242.4956</v>
      </c>
      <c r="P39" s="68">
        <v>442</v>
      </c>
      <c r="Q39" s="68">
        <v>318</v>
      </c>
      <c r="R39" s="69">
        <v>38.9937106918239</v>
      </c>
      <c r="S39" s="68">
        <v>644.21433325791895</v>
      </c>
      <c r="T39" s="68">
        <v>800.76331666666704</v>
      </c>
      <c r="U39" s="70">
        <v>-24.300760682713999</v>
      </c>
    </row>
    <row r="40" spans="1:21" ht="12" thickBot="1" x14ac:dyDescent="0.2">
      <c r="A40" s="53"/>
      <c r="B40" s="42" t="s">
        <v>34</v>
      </c>
      <c r="C40" s="43"/>
      <c r="D40" s="68">
        <v>482971.81219999999</v>
      </c>
      <c r="E40" s="68">
        <v>650361.50659999996</v>
      </c>
      <c r="F40" s="69">
        <v>74.262053842163894</v>
      </c>
      <c r="G40" s="68">
        <v>405109.33639999997</v>
      </c>
      <c r="H40" s="69">
        <v>19.2201138813349</v>
      </c>
      <c r="I40" s="68">
        <v>37116.558799999999</v>
      </c>
      <c r="J40" s="69">
        <v>7.6850362407133499</v>
      </c>
      <c r="K40" s="68">
        <v>30329.280699999999</v>
      </c>
      <c r="L40" s="69">
        <v>7.4866901290206798</v>
      </c>
      <c r="M40" s="69">
        <v>0.223786319469159</v>
      </c>
      <c r="N40" s="68">
        <v>482971.81219999999</v>
      </c>
      <c r="O40" s="68">
        <v>163160209.9086</v>
      </c>
      <c r="P40" s="68">
        <v>2506</v>
      </c>
      <c r="Q40" s="68">
        <v>2114</v>
      </c>
      <c r="R40" s="69">
        <v>18.5430463576159</v>
      </c>
      <c r="S40" s="68">
        <v>192.726182043097</v>
      </c>
      <c r="T40" s="68">
        <v>209.01840577105</v>
      </c>
      <c r="U40" s="70">
        <v>-8.4535601521491106</v>
      </c>
    </row>
    <row r="41" spans="1:21" ht="12" thickBot="1" x14ac:dyDescent="0.2">
      <c r="A41" s="53"/>
      <c r="B41" s="42" t="s">
        <v>40</v>
      </c>
      <c r="C41" s="43"/>
      <c r="D41" s="71"/>
      <c r="E41" s="68">
        <v>294041.76260000002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</row>
    <row r="42" spans="1:21" ht="12" thickBot="1" x14ac:dyDescent="0.2">
      <c r="A42" s="53"/>
      <c r="B42" s="42" t="s">
        <v>41</v>
      </c>
      <c r="C42" s="43"/>
      <c r="D42" s="71"/>
      <c r="E42" s="68">
        <v>113411.012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</row>
    <row r="43" spans="1:21" ht="12" thickBot="1" x14ac:dyDescent="0.2">
      <c r="A43" s="53"/>
      <c r="B43" s="42" t="s">
        <v>71</v>
      </c>
      <c r="C43" s="43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170.9402</v>
      </c>
      <c r="P43" s="71"/>
      <c r="Q43" s="71"/>
      <c r="R43" s="71"/>
      <c r="S43" s="71"/>
      <c r="T43" s="71"/>
      <c r="U43" s="72"/>
    </row>
    <row r="44" spans="1:21" ht="12" thickBot="1" x14ac:dyDescent="0.2">
      <c r="A44" s="54"/>
      <c r="B44" s="42" t="s">
        <v>35</v>
      </c>
      <c r="C44" s="43"/>
      <c r="D44" s="73">
        <v>38712.1702</v>
      </c>
      <c r="E44" s="74"/>
      <c r="F44" s="74"/>
      <c r="G44" s="73">
        <v>57204.4349</v>
      </c>
      <c r="H44" s="75">
        <v>-32.326627703475502</v>
      </c>
      <c r="I44" s="73">
        <v>3288.9346</v>
      </c>
      <c r="J44" s="75">
        <v>8.4958672763843204</v>
      </c>
      <c r="K44" s="73">
        <v>7433.0114999999996</v>
      </c>
      <c r="L44" s="75">
        <v>12.993767901026899</v>
      </c>
      <c r="M44" s="75">
        <v>-0.55752327303677696</v>
      </c>
      <c r="N44" s="73">
        <v>38712.1702</v>
      </c>
      <c r="O44" s="73">
        <v>10310028.521500001</v>
      </c>
      <c r="P44" s="73">
        <v>39</v>
      </c>
      <c r="Q44" s="73">
        <v>29</v>
      </c>
      <c r="R44" s="75">
        <v>34.482758620689701</v>
      </c>
      <c r="S44" s="73">
        <v>992.61974871794905</v>
      </c>
      <c r="T44" s="73">
        <v>1160.70837931035</v>
      </c>
      <c r="U44" s="76">
        <v>-16.933839046573102</v>
      </c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37:C37"/>
    <mergeCell ref="B38:C38"/>
    <mergeCell ref="B39:C39"/>
    <mergeCell ref="B40:C40"/>
    <mergeCell ref="B41:C41"/>
    <mergeCell ref="B42:C42"/>
    <mergeCell ref="B36:C36"/>
    <mergeCell ref="B31:C31"/>
    <mergeCell ref="B32:C32"/>
    <mergeCell ref="B33:C33"/>
    <mergeCell ref="B34:C34"/>
    <mergeCell ref="B35:C35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69227</v>
      </c>
      <c r="D2" s="32">
        <v>698060.41656410298</v>
      </c>
      <c r="E2" s="32">
        <v>522722.087311966</v>
      </c>
      <c r="F2" s="32">
        <v>175338.32925213699</v>
      </c>
      <c r="G2" s="32">
        <v>522722.087311966</v>
      </c>
      <c r="H2" s="32">
        <v>0.25117930352671097</v>
      </c>
    </row>
    <row r="3" spans="1:8" ht="14.25" x14ac:dyDescent="0.2">
      <c r="A3" s="32">
        <v>2</v>
      </c>
      <c r="B3" s="33">
        <v>13</v>
      </c>
      <c r="C3" s="32">
        <v>17305.558000000001</v>
      </c>
      <c r="D3" s="32">
        <v>148340.72326923799</v>
      </c>
      <c r="E3" s="32">
        <v>116660.574444966</v>
      </c>
      <c r="F3" s="32">
        <v>31680.148824272001</v>
      </c>
      <c r="G3" s="32">
        <v>116660.574444966</v>
      </c>
      <c r="H3" s="32">
        <v>0.21356339733339799</v>
      </c>
    </row>
    <row r="4" spans="1:8" ht="14.25" x14ac:dyDescent="0.2">
      <c r="A4" s="32">
        <v>3</v>
      </c>
      <c r="B4" s="33">
        <v>14</v>
      </c>
      <c r="C4" s="32">
        <v>133348</v>
      </c>
      <c r="D4" s="32">
        <v>169008.409734188</v>
      </c>
      <c r="E4" s="32">
        <v>125622.42227777799</v>
      </c>
      <c r="F4" s="32">
        <v>43385.987456410301</v>
      </c>
      <c r="G4" s="32">
        <v>125622.42227777799</v>
      </c>
      <c r="H4" s="32">
        <v>0.256709044979753</v>
      </c>
    </row>
    <row r="5" spans="1:8" ht="14.25" x14ac:dyDescent="0.2">
      <c r="A5" s="32">
        <v>4</v>
      </c>
      <c r="B5" s="33">
        <v>15</v>
      </c>
      <c r="C5" s="32">
        <v>4328</v>
      </c>
      <c r="D5" s="32">
        <v>67060.810341880293</v>
      </c>
      <c r="E5" s="32">
        <v>51241.8195435897</v>
      </c>
      <c r="F5" s="32">
        <v>15818.990798290601</v>
      </c>
      <c r="G5" s="32">
        <v>51241.8195435897</v>
      </c>
      <c r="H5" s="32">
        <v>0.23589024226883601</v>
      </c>
    </row>
    <row r="6" spans="1:8" ht="14.25" x14ac:dyDescent="0.2">
      <c r="A6" s="32">
        <v>5</v>
      </c>
      <c r="B6" s="33">
        <v>16</v>
      </c>
      <c r="C6" s="32">
        <v>6797</v>
      </c>
      <c r="D6" s="32">
        <v>303269.14901025599</v>
      </c>
      <c r="E6" s="32">
        <v>251280.77108888901</v>
      </c>
      <c r="F6" s="32">
        <v>51988.377921367501</v>
      </c>
      <c r="G6" s="32">
        <v>251280.77108888901</v>
      </c>
      <c r="H6" s="32">
        <v>0.17142653016647399</v>
      </c>
    </row>
    <row r="7" spans="1:8" ht="14.25" x14ac:dyDescent="0.2">
      <c r="A7" s="32">
        <v>6</v>
      </c>
      <c r="B7" s="33">
        <v>17</v>
      </c>
      <c r="C7" s="32">
        <v>27234</v>
      </c>
      <c r="D7" s="32">
        <v>461155.58668888902</v>
      </c>
      <c r="E7" s="32">
        <v>343589.22034359002</v>
      </c>
      <c r="F7" s="32">
        <v>117566.366345299</v>
      </c>
      <c r="G7" s="32">
        <v>343589.22034359002</v>
      </c>
      <c r="H7" s="32">
        <v>0.25493861451279198</v>
      </c>
    </row>
    <row r="8" spans="1:8" ht="14.25" x14ac:dyDescent="0.2">
      <c r="A8" s="32">
        <v>7</v>
      </c>
      <c r="B8" s="33">
        <v>18</v>
      </c>
      <c r="C8" s="32">
        <v>114041</v>
      </c>
      <c r="D8" s="32">
        <v>283674.98728119698</v>
      </c>
      <c r="E8" s="32">
        <v>235913.579198291</v>
      </c>
      <c r="F8" s="32">
        <v>47761.408082905997</v>
      </c>
      <c r="G8" s="32">
        <v>235913.579198291</v>
      </c>
      <c r="H8" s="32">
        <v>0.16836665276929</v>
      </c>
    </row>
    <row r="9" spans="1:8" ht="14.25" x14ac:dyDescent="0.2">
      <c r="A9" s="32">
        <v>8</v>
      </c>
      <c r="B9" s="33">
        <v>19</v>
      </c>
      <c r="C9" s="32">
        <v>36768</v>
      </c>
      <c r="D9" s="32">
        <v>248005.42122991499</v>
      </c>
      <c r="E9" s="32">
        <v>206531.99990085501</v>
      </c>
      <c r="F9" s="32">
        <v>41473.421329059798</v>
      </c>
      <c r="G9" s="32">
        <v>206531.99990085501</v>
      </c>
      <c r="H9" s="32">
        <v>0.167227882049448</v>
      </c>
    </row>
    <row r="10" spans="1:8" ht="14.25" x14ac:dyDescent="0.2">
      <c r="A10" s="32">
        <v>9</v>
      </c>
      <c r="B10" s="33">
        <v>21</v>
      </c>
      <c r="C10" s="32">
        <v>196840</v>
      </c>
      <c r="D10" s="32">
        <v>963679.990611966</v>
      </c>
      <c r="E10" s="32">
        <v>891056.62977521401</v>
      </c>
      <c r="F10" s="32">
        <v>72623.360836752094</v>
      </c>
      <c r="G10" s="32">
        <v>891056.62977521401</v>
      </c>
      <c r="H10" s="37">
        <v>7.5360453204630806E-2</v>
      </c>
    </row>
    <row r="11" spans="1:8" ht="14.25" x14ac:dyDescent="0.2">
      <c r="A11" s="32">
        <v>10</v>
      </c>
      <c r="B11" s="33">
        <v>22</v>
      </c>
      <c r="C11" s="32">
        <v>27803</v>
      </c>
      <c r="D11" s="32">
        <v>428336.575613675</v>
      </c>
      <c r="E11" s="32">
        <v>362236.32047435897</v>
      </c>
      <c r="F11" s="32">
        <v>66100.255139316199</v>
      </c>
      <c r="G11" s="32">
        <v>362236.32047435897</v>
      </c>
      <c r="H11" s="32">
        <v>0.15431849368598699</v>
      </c>
    </row>
    <row r="12" spans="1:8" ht="14.25" x14ac:dyDescent="0.2">
      <c r="A12" s="32">
        <v>11</v>
      </c>
      <c r="B12" s="33">
        <v>23</v>
      </c>
      <c r="C12" s="32">
        <v>283363.92700000003</v>
      </c>
      <c r="D12" s="32">
        <v>2283752.4551641</v>
      </c>
      <c r="E12" s="32">
        <v>1955308.9417829099</v>
      </c>
      <c r="F12" s="32">
        <v>328443.513381197</v>
      </c>
      <c r="G12" s="32">
        <v>1955308.9417829099</v>
      </c>
      <c r="H12" s="32">
        <v>0.14381747576822901</v>
      </c>
    </row>
    <row r="13" spans="1:8" ht="14.25" x14ac:dyDescent="0.2">
      <c r="A13" s="32">
        <v>12</v>
      </c>
      <c r="B13" s="33">
        <v>24</v>
      </c>
      <c r="C13" s="32">
        <v>33731</v>
      </c>
      <c r="D13" s="32">
        <v>776095.44302649598</v>
      </c>
      <c r="E13" s="32">
        <v>709027.72025811998</v>
      </c>
      <c r="F13" s="32">
        <v>67067.722768376101</v>
      </c>
      <c r="G13" s="32">
        <v>709027.72025811998</v>
      </c>
      <c r="H13" s="32">
        <v>8.6416849075721697E-2</v>
      </c>
    </row>
    <row r="14" spans="1:8" ht="14.25" x14ac:dyDescent="0.2">
      <c r="A14" s="32">
        <v>13</v>
      </c>
      <c r="B14" s="33">
        <v>25</v>
      </c>
      <c r="C14" s="32">
        <v>100148</v>
      </c>
      <c r="D14" s="32">
        <v>1167000.7050999999</v>
      </c>
      <c r="E14" s="32">
        <v>1068164.6724</v>
      </c>
      <c r="F14" s="32">
        <v>98836.032699999996</v>
      </c>
      <c r="G14" s="32">
        <v>1068164.6724</v>
      </c>
      <c r="H14" s="32">
        <v>8.4692350457089699E-2</v>
      </c>
    </row>
    <row r="15" spans="1:8" ht="14.25" x14ac:dyDescent="0.2">
      <c r="A15" s="32">
        <v>14</v>
      </c>
      <c r="B15" s="33">
        <v>26</v>
      </c>
      <c r="C15" s="32">
        <v>74047</v>
      </c>
      <c r="D15" s="32">
        <v>445312.52861005999</v>
      </c>
      <c r="E15" s="32">
        <v>392861.83755754499</v>
      </c>
      <c r="F15" s="32">
        <v>52450.6910525149</v>
      </c>
      <c r="G15" s="32">
        <v>392861.83755754499</v>
      </c>
      <c r="H15" s="32">
        <v>0.117784000410291</v>
      </c>
    </row>
    <row r="16" spans="1:8" ht="14.25" x14ac:dyDescent="0.2">
      <c r="A16" s="32">
        <v>15</v>
      </c>
      <c r="B16" s="33">
        <v>27</v>
      </c>
      <c r="C16" s="32">
        <v>198770.33300000001</v>
      </c>
      <c r="D16" s="32">
        <v>1427851.2513333301</v>
      </c>
      <c r="E16" s="32">
        <v>1304115.6719</v>
      </c>
      <c r="F16" s="32">
        <v>123735.579433333</v>
      </c>
      <c r="G16" s="32">
        <v>1304115.6719</v>
      </c>
      <c r="H16" s="32">
        <v>8.66585922852878E-2</v>
      </c>
    </row>
    <row r="17" spans="1:8" ht="14.25" x14ac:dyDescent="0.2">
      <c r="A17" s="32">
        <v>16</v>
      </c>
      <c r="B17" s="33">
        <v>29</v>
      </c>
      <c r="C17" s="32">
        <v>261105</v>
      </c>
      <c r="D17" s="32">
        <v>3397447.6078564101</v>
      </c>
      <c r="E17" s="32">
        <v>3218467.22021282</v>
      </c>
      <c r="F17" s="32">
        <v>178980.38764358999</v>
      </c>
      <c r="G17" s="32">
        <v>3218467.22021282</v>
      </c>
      <c r="H17" s="32">
        <v>5.2680838176785302E-2</v>
      </c>
    </row>
    <row r="18" spans="1:8" ht="14.25" x14ac:dyDescent="0.2">
      <c r="A18" s="32">
        <v>17</v>
      </c>
      <c r="B18" s="33">
        <v>31</v>
      </c>
      <c r="C18" s="32">
        <v>43603.534</v>
      </c>
      <c r="D18" s="32">
        <v>340774.647594471</v>
      </c>
      <c r="E18" s="32">
        <v>283810.02658470202</v>
      </c>
      <c r="F18" s="32">
        <v>56964.621009768598</v>
      </c>
      <c r="G18" s="32">
        <v>283810.02658470202</v>
      </c>
      <c r="H18" s="32">
        <v>0.167162144871639</v>
      </c>
    </row>
    <row r="19" spans="1:8" ht="14.25" x14ac:dyDescent="0.2">
      <c r="A19" s="32">
        <v>18</v>
      </c>
      <c r="B19" s="33">
        <v>32</v>
      </c>
      <c r="C19" s="32">
        <v>23247.473999999998</v>
      </c>
      <c r="D19" s="32">
        <v>423336.08370021899</v>
      </c>
      <c r="E19" s="32">
        <v>380932.86764377699</v>
      </c>
      <c r="F19" s="32">
        <v>42403.216056442099</v>
      </c>
      <c r="G19" s="32">
        <v>380932.86764377699</v>
      </c>
      <c r="H19" s="32">
        <v>0.100164426537449</v>
      </c>
    </row>
    <row r="20" spans="1:8" ht="14.25" x14ac:dyDescent="0.2">
      <c r="A20" s="32">
        <v>19</v>
      </c>
      <c r="B20" s="33">
        <v>33</v>
      </c>
      <c r="C20" s="32">
        <v>39190.862000000001</v>
      </c>
      <c r="D20" s="32">
        <v>620403.91437269503</v>
      </c>
      <c r="E20" s="32">
        <v>474467.61034754501</v>
      </c>
      <c r="F20" s="32">
        <v>145936.30402514999</v>
      </c>
      <c r="G20" s="32">
        <v>474467.61034754501</v>
      </c>
      <c r="H20" s="32">
        <v>0.235227890482783</v>
      </c>
    </row>
    <row r="21" spans="1:8" ht="14.25" x14ac:dyDescent="0.2">
      <c r="A21" s="32">
        <v>20</v>
      </c>
      <c r="B21" s="33">
        <v>34</v>
      </c>
      <c r="C21" s="32">
        <v>52015.472999999998</v>
      </c>
      <c r="D21" s="32">
        <v>333308.74783324299</v>
      </c>
      <c r="E21" s="32">
        <v>241061.83573693299</v>
      </c>
      <c r="F21" s="32">
        <v>92246.912096309796</v>
      </c>
      <c r="G21" s="32">
        <v>241061.83573693299</v>
      </c>
      <c r="H21" s="32">
        <v>0.276761149222708</v>
      </c>
    </row>
    <row r="22" spans="1:8" ht="14.25" x14ac:dyDescent="0.2">
      <c r="A22" s="32">
        <v>21</v>
      </c>
      <c r="B22" s="33">
        <v>35</v>
      </c>
      <c r="C22" s="32">
        <v>52364.430999999997</v>
      </c>
      <c r="D22" s="32">
        <v>1361593.38341062</v>
      </c>
      <c r="E22" s="32">
        <v>1271208.5201203499</v>
      </c>
      <c r="F22" s="32">
        <v>90384.863290265494</v>
      </c>
      <c r="G22" s="32">
        <v>1271208.5201203499</v>
      </c>
      <c r="H22" s="32">
        <v>6.63816851576223E-2</v>
      </c>
    </row>
    <row r="23" spans="1:8" ht="14.25" x14ac:dyDescent="0.2">
      <c r="A23" s="32">
        <v>22</v>
      </c>
      <c r="B23" s="33">
        <v>36</v>
      </c>
      <c r="C23" s="32">
        <v>196622.69</v>
      </c>
      <c r="D23" s="32">
        <v>797399.91165575199</v>
      </c>
      <c r="E23" s="32">
        <v>656405.10414773203</v>
      </c>
      <c r="F23" s="32">
        <v>140994.80750802101</v>
      </c>
      <c r="G23" s="32">
        <v>656405.10414773203</v>
      </c>
      <c r="H23" s="32">
        <v>0.17681818802218499</v>
      </c>
    </row>
    <row r="24" spans="1:8" ht="14.25" x14ac:dyDescent="0.2">
      <c r="A24" s="32">
        <v>23</v>
      </c>
      <c r="B24" s="33">
        <v>37</v>
      </c>
      <c r="C24" s="32">
        <v>130395.399</v>
      </c>
      <c r="D24" s="32">
        <v>1106947.7684885</v>
      </c>
      <c r="E24" s="32">
        <v>949676.361597604</v>
      </c>
      <c r="F24" s="32">
        <v>157271.40689089199</v>
      </c>
      <c r="G24" s="32">
        <v>949676.361597604</v>
      </c>
      <c r="H24" s="32">
        <v>0.142076628516666</v>
      </c>
    </row>
    <row r="25" spans="1:8" ht="14.25" x14ac:dyDescent="0.2">
      <c r="A25" s="32">
        <v>24</v>
      </c>
      <c r="B25" s="33">
        <v>38</v>
      </c>
      <c r="C25" s="32">
        <v>259641.005</v>
      </c>
      <c r="D25" s="32">
        <v>1223470.3365</v>
      </c>
      <c r="E25" s="32">
        <v>1229612.8765</v>
      </c>
      <c r="F25" s="32">
        <v>-6142.54</v>
      </c>
      <c r="G25" s="32">
        <v>1229612.8765</v>
      </c>
      <c r="H25" s="32">
        <v>-5.0205875996732797E-3</v>
      </c>
    </row>
    <row r="26" spans="1:8" ht="14.25" x14ac:dyDescent="0.2">
      <c r="A26" s="32">
        <v>25</v>
      </c>
      <c r="B26" s="33">
        <v>39</v>
      </c>
      <c r="C26" s="32">
        <v>108050.11</v>
      </c>
      <c r="D26" s="32">
        <v>153858.06762290301</v>
      </c>
      <c r="E26" s="32">
        <v>111854.807285836</v>
      </c>
      <c r="F26" s="32">
        <v>42003.2603370672</v>
      </c>
      <c r="G26" s="32">
        <v>111854.807285836</v>
      </c>
      <c r="H26" s="32">
        <v>0.27300005119013099</v>
      </c>
    </row>
    <row r="27" spans="1:8" ht="14.25" x14ac:dyDescent="0.2">
      <c r="A27" s="32">
        <v>26</v>
      </c>
      <c r="B27" s="33">
        <v>42</v>
      </c>
      <c r="C27" s="32">
        <v>15679.303</v>
      </c>
      <c r="D27" s="32">
        <v>294038.26640000002</v>
      </c>
      <c r="E27" s="32">
        <v>267243.88559999998</v>
      </c>
      <c r="F27" s="32">
        <v>26794.380799999999</v>
      </c>
      <c r="G27" s="32">
        <v>267243.88559999998</v>
      </c>
      <c r="H27" s="32">
        <v>9.1125488964588705E-2</v>
      </c>
    </row>
    <row r="28" spans="1:8" ht="14.25" x14ac:dyDescent="0.2">
      <c r="A28" s="32">
        <v>27</v>
      </c>
      <c r="B28" s="33">
        <v>75</v>
      </c>
      <c r="C28" s="32">
        <v>443</v>
      </c>
      <c r="D28" s="32">
        <v>284742.735042735</v>
      </c>
      <c r="E28" s="32">
        <v>268897.11538461503</v>
      </c>
      <c r="F28" s="32">
        <v>15845.6196581197</v>
      </c>
      <c r="G28" s="32">
        <v>268897.11538461503</v>
      </c>
      <c r="H28" s="32">
        <v>5.56488988410591E-2</v>
      </c>
    </row>
    <row r="29" spans="1:8" ht="14.25" x14ac:dyDescent="0.2">
      <c r="A29" s="32">
        <v>28</v>
      </c>
      <c r="B29" s="33">
        <v>76</v>
      </c>
      <c r="C29" s="32">
        <v>2867</v>
      </c>
      <c r="D29" s="32">
        <v>482971.801905128</v>
      </c>
      <c r="E29" s="32">
        <v>445855.25517521403</v>
      </c>
      <c r="F29" s="32">
        <v>37116.546729914502</v>
      </c>
      <c r="G29" s="32">
        <v>445855.25517521403</v>
      </c>
      <c r="H29" s="32">
        <v>7.6850339053967098E-2</v>
      </c>
    </row>
    <row r="30" spans="1:8" ht="14.25" x14ac:dyDescent="0.2">
      <c r="A30" s="32">
        <v>29</v>
      </c>
      <c r="B30" s="33">
        <v>99</v>
      </c>
      <c r="C30" s="32">
        <v>40</v>
      </c>
      <c r="D30" s="32">
        <v>38712.170032524002</v>
      </c>
      <c r="E30" s="32">
        <v>35423.235836926098</v>
      </c>
      <c r="F30" s="32">
        <v>3288.9341955979098</v>
      </c>
      <c r="G30" s="32">
        <v>35423.235836926098</v>
      </c>
      <c r="H30" s="32">
        <v>8.4958662685008804E-2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2014-11-02T03:29:02Z</dcterms:modified>
</cp:coreProperties>
</file>