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<sst xmlns="http://schemas.openxmlformats.org/spreadsheetml/2006/main" count="116" uniqueCount="73">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</sst>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2" sqref="K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14426070.2808</v>
      </c>
      <c r="F3" s="25">
        <f>RA!I7</f>
        <v>1848021.2442000001</v>
      </c>
      <c r="G3" s="16">
        <f>E3-F3</f>
        <v>12578049.036599999</v>
      </c>
      <c r="H3" s="27">
        <f>RA!J7</f>
        <v>12.810288652617899</v>
      </c>
      <c r="I3" s="20">
        <f>SUM(I4:I40)</f>
        <v>14426075.02905144</v>
      </c>
      <c r="J3" s="21">
        <f>SUM(J4:J40)</f>
        <v>12578049.088090822</v>
      </c>
      <c r="K3" s="22">
        <f>E3-I3</f>
        <v>-4.7482514400035143</v>
      </c>
      <c r="L3" s="22">
        <f>G3-J3</f>
        <v>-5.1490822806954384E-2</v>
      </c>
    </row>
    <row r="4" spans="1:13" x14ac:dyDescent="0.15">
      <c r="A4" s="41">
        <f>RA!A8</f>
        <v>41946</v>
      </c>
      <c r="B4" s="12">
        <v>12</v>
      </c>
      <c r="C4" s="38" t="s">
        <v>6</v>
      </c>
      <c r="D4" s="38"/>
      <c r="E4" s="15">
        <f>VLOOKUP(C4,RA!B8:D39,3,0)</f>
        <v>577058.86950000003</v>
      </c>
      <c r="F4" s="25">
        <f>VLOOKUP(C4,RA!B8:I43,8,0)</f>
        <v>145128.39730000001</v>
      </c>
      <c r="G4" s="16">
        <f t="shared" ref="G4:G40" si="0">E4-F4</f>
        <v>431930.47220000002</v>
      </c>
      <c r="H4" s="27">
        <f>RA!J8</f>
        <v>25.149669292103301</v>
      </c>
      <c r="I4" s="20">
        <f>VLOOKUP(B4,RMS!B:D,3,FALSE)</f>
        <v>577059.54259914497</v>
      </c>
      <c r="J4" s="21">
        <f>VLOOKUP(B4,RMS!B:E,4,FALSE)</f>
        <v>431930.47839658102</v>
      </c>
      <c r="K4" s="22">
        <f t="shared" ref="K4:K40" si="1">E4-I4</f>
        <v>-0.67309914494398981</v>
      </c>
      <c r="L4" s="22">
        <f t="shared" ref="L4:L40" si="2">G4-J4</f>
        <v>-6.1965810018591583E-3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65032.905400000003</v>
      </c>
      <c r="F5" s="25">
        <f>VLOOKUP(C5,RA!B9:I44,8,0)</f>
        <v>14568.2346</v>
      </c>
      <c r="G5" s="16">
        <f t="shared" si="0"/>
        <v>50464.670800000007</v>
      </c>
      <c r="H5" s="27">
        <f>RA!J9</f>
        <v>22.401328235905599</v>
      </c>
      <c r="I5" s="20">
        <f>VLOOKUP(B5,RMS!B:D,3,FALSE)</f>
        <v>65032.9240385296</v>
      </c>
      <c r="J5" s="21">
        <f>VLOOKUP(B5,RMS!B:E,4,FALSE)</f>
        <v>50464.671102579203</v>
      </c>
      <c r="K5" s="22">
        <f t="shared" si="1"/>
        <v>-1.863852959650103E-2</v>
      </c>
      <c r="L5" s="22">
        <f t="shared" si="2"/>
        <v>-3.0257919570431113E-4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86897.561700000006</v>
      </c>
      <c r="F6" s="25">
        <f>VLOOKUP(C6,RA!B10:I45,8,0)</f>
        <v>22369.130099999998</v>
      </c>
      <c r="G6" s="16">
        <f t="shared" si="0"/>
        <v>64528.431600000011</v>
      </c>
      <c r="H6" s="27">
        <f>RA!J10</f>
        <v>25.7419537008712</v>
      </c>
      <c r="I6" s="20">
        <f>VLOOKUP(B6,RMS!B:D,3,FALSE)</f>
        <v>86899.492729914506</v>
      </c>
      <c r="J6" s="21">
        <f>VLOOKUP(B6,RMS!B:E,4,FALSE)</f>
        <v>64528.431927350401</v>
      </c>
      <c r="K6" s="22">
        <f t="shared" si="1"/>
        <v>-1.931029914499959</v>
      </c>
      <c r="L6" s="22">
        <f t="shared" si="2"/>
        <v>-3.2735038985265419E-4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51258.5409</v>
      </c>
      <c r="F7" s="25">
        <f>VLOOKUP(C7,RA!B11:I46,8,0)</f>
        <v>12277.7691</v>
      </c>
      <c r="G7" s="16">
        <f t="shared" si="0"/>
        <v>38980.771800000002</v>
      </c>
      <c r="H7" s="27">
        <f>RA!J11</f>
        <v>23.9526308873142</v>
      </c>
      <c r="I7" s="20">
        <f>VLOOKUP(B7,RMS!B:D,3,FALSE)</f>
        <v>51258.585805128198</v>
      </c>
      <c r="J7" s="21">
        <f>VLOOKUP(B7,RMS!B:E,4,FALSE)</f>
        <v>38980.771964102598</v>
      </c>
      <c r="K7" s="22">
        <f t="shared" si="1"/>
        <v>-4.4905128197569866E-2</v>
      </c>
      <c r="L7" s="22">
        <f t="shared" si="2"/>
        <v>-1.6410259559052065E-4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266164.14679999999</v>
      </c>
      <c r="F8" s="25">
        <f>VLOOKUP(C8,RA!B12:I47,8,0)</f>
        <v>44998.23</v>
      </c>
      <c r="G8" s="16">
        <f t="shared" si="0"/>
        <v>221165.91679999998</v>
      </c>
      <c r="H8" s="27">
        <f>RA!J12</f>
        <v>16.906195120942598</v>
      </c>
      <c r="I8" s="20">
        <f>VLOOKUP(B8,RMS!B:D,3,FALSE)</f>
        <v>266164.27772820502</v>
      </c>
      <c r="J8" s="21">
        <f>VLOOKUP(B8,RMS!B:E,4,FALSE)</f>
        <v>221165.91685042699</v>
      </c>
      <c r="K8" s="22">
        <f t="shared" si="1"/>
        <v>-0.13092820503516123</v>
      </c>
      <c r="L8" s="22">
        <f t="shared" si="2"/>
        <v>-5.0427013775333762E-5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358724.37569999998</v>
      </c>
      <c r="F9" s="25">
        <f>VLOOKUP(C9,RA!B13:I48,8,0)</f>
        <v>91480.137000000002</v>
      </c>
      <c r="G9" s="16">
        <f t="shared" si="0"/>
        <v>267244.23869999999</v>
      </c>
      <c r="H9" s="27">
        <f>RA!J13</f>
        <v>25.501511242855901</v>
      </c>
      <c r="I9" s="20">
        <f>VLOOKUP(B9,RMS!B:D,3,FALSE)</f>
        <v>358724.64210170897</v>
      </c>
      <c r="J9" s="21">
        <f>VLOOKUP(B9,RMS!B:E,4,FALSE)</f>
        <v>267244.23835470102</v>
      </c>
      <c r="K9" s="22">
        <f t="shared" si="1"/>
        <v>-0.26640170899918303</v>
      </c>
      <c r="L9" s="22">
        <f t="shared" si="2"/>
        <v>3.4529896220192313E-4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188927.08420000001</v>
      </c>
      <c r="F10" s="25">
        <f>VLOOKUP(C10,RA!B14:I49,8,0)</f>
        <v>15252.8105</v>
      </c>
      <c r="G10" s="16">
        <f t="shared" si="0"/>
        <v>173674.27370000002</v>
      </c>
      <c r="H10" s="27">
        <f>RA!J14</f>
        <v>8.0733848005896505</v>
      </c>
      <c r="I10" s="20">
        <f>VLOOKUP(B10,RMS!B:D,3,FALSE)</f>
        <v>188927.08685470099</v>
      </c>
      <c r="J10" s="21">
        <f>VLOOKUP(B10,RMS!B:E,4,FALSE)</f>
        <v>173674.27575897399</v>
      </c>
      <c r="K10" s="22">
        <f t="shared" si="1"/>
        <v>-2.6547009765636176E-3</v>
      </c>
      <c r="L10" s="22">
        <f t="shared" si="2"/>
        <v>-2.0589739724528044E-3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159578.31400000001</v>
      </c>
      <c r="F11" s="25">
        <f>VLOOKUP(C11,RA!B15:I50,8,0)</f>
        <v>30129.560600000001</v>
      </c>
      <c r="G11" s="16">
        <f t="shared" si="0"/>
        <v>129448.75340000002</v>
      </c>
      <c r="H11" s="27">
        <f>RA!J15</f>
        <v>18.880736263449901</v>
      </c>
      <c r="I11" s="20">
        <f>VLOOKUP(B11,RMS!B:D,3,FALSE)</f>
        <v>159578.45425213699</v>
      </c>
      <c r="J11" s="21">
        <f>VLOOKUP(B11,RMS!B:E,4,FALSE)</f>
        <v>129448.75432906</v>
      </c>
      <c r="K11" s="22">
        <f t="shared" si="1"/>
        <v>-0.14025213697459549</v>
      </c>
      <c r="L11" s="22">
        <f t="shared" si="2"/>
        <v>-9.2905998462811112E-4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578397.4656</v>
      </c>
      <c r="F12" s="25">
        <f>VLOOKUP(C12,RA!B16:I51,8,0)</f>
        <v>43883.701800000003</v>
      </c>
      <c r="G12" s="16">
        <f t="shared" si="0"/>
        <v>534513.76379999996</v>
      </c>
      <c r="H12" s="27">
        <f>RA!J16</f>
        <v>7.5871186182459001</v>
      </c>
      <c r="I12" s="20">
        <f>VLOOKUP(B12,RMS!B:D,3,FALSE)</f>
        <v>578397.13247265003</v>
      </c>
      <c r="J12" s="21">
        <f>VLOOKUP(B12,RMS!B:E,4,FALSE)</f>
        <v>534513.76307094004</v>
      </c>
      <c r="K12" s="22">
        <f t="shared" si="1"/>
        <v>0.33312734996434301</v>
      </c>
      <c r="L12" s="22">
        <f t="shared" si="2"/>
        <v>7.2905991692095995E-4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363618.24650000001</v>
      </c>
      <c r="F13" s="25">
        <f>VLOOKUP(C13,RA!B17:I52,8,0)</f>
        <v>55756.104200000002</v>
      </c>
      <c r="G13" s="16">
        <f t="shared" si="0"/>
        <v>307862.14230000001</v>
      </c>
      <c r="H13" s="27">
        <f>RA!J17</f>
        <v>15.333692612149999</v>
      </c>
      <c r="I13" s="20">
        <f>VLOOKUP(B13,RMS!B:D,3,FALSE)</f>
        <v>363618.29451452999</v>
      </c>
      <c r="J13" s="21">
        <f>VLOOKUP(B13,RMS!B:E,4,FALSE)</f>
        <v>307862.142975214</v>
      </c>
      <c r="K13" s="22">
        <f t="shared" si="1"/>
        <v>-4.801452998071909E-2</v>
      </c>
      <c r="L13" s="22">
        <f t="shared" si="2"/>
        <v>-6.7521398887038231E-4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1303373.6635</v>
      </c>
      <c r="F14" s="25">
        <f>VLOOKUP(C14,RA!B18:I53,8,0)</f>
        <v>208968.31419999999</v>
      </c>
      <c r="G14" s="16">
        <f t="shared" si="0"/>
        <v>1094405.3493000001</v>
      </c>
      <c r="H14" s="27">
        <f>RA!J18</f>
        <v>16.032878371874499</v>
      </c>
      <c r="I14" s="20">
        <f>VLOOKUP(B14,RMS!B:D,3,FALSE)</f>
        <v>1303373.7695991499</v>
      </c>
      <c r="J14" s="21">
        <f>VLOOKUP(B14,RMS!B:E,4,FALSE)</f>
        <v>1094405.3511512801</v>
      </c>
      <c r="K14" s="22">
        <f t="shared" si="1"/>
        <v>-0.1060991499107331</v>
      </c>
      <c r="L14" s="22">
        <f t="shared" si="2"/>
        <v>-1.8512799870222807E-3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583821.5294</v>
      </c>
      <c r="F15" s="25">
        <f>VLOOKUP(C15,RA!B19:I54,8,0)</f>
        <v>50236.754800000002</v>
      </c>
      <c r="G15" s="16">
        <f t="shared" si="0"/>
        <v>533584.7746</v>
      </c>
      <c r="H15" s="27">
        <f>RA!J19</f>
        <v>8.6048136751018607</v>
      </c>
      <c r="I15" s="20">
        <f>VLOOKUP(B15,RMS!B:D,3,FALSE)</f>
        <v>583821.47723675205</v>
      </c>
      <c r="J15" s="21">
        <f>VLOOKUP(B15,RMS!B:E,4,FALSE)</f>
        <v>533584.77509487199</v>
      </c>
      <c r="K15" s="22">
        <f t="shared" si="1"/>
        <v>5.216324795037508E-2</v>
      </c>
      <c r="L15" s="22">
        <f t="shared" si="2"/>
        <v>-4.9487198702991009E-4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895216.88910000003</v>
      </c>
      <c r="F16" s="25">
        <f>VLOOKUP(C16,RA!B20:I55,8,0)</f>
        <v>79248.569399999993</v>
      </c>
      <c r="G16" s="16">
        <f t="shared" si="0"/>
        <v>815968.31969999999</v>
      </c>
      <c r="H16" s="27">
        <f>RA!J20</f>
        <v>8.8524435100495005</v>
      </c>
      <c r="I16" s="20">
        <f>VLOOKUP(B16,RMS!B:D,3,FALSE)</f>
        <v>895216.93440000003</v>
      </c>
      <c r="J16" s="21">
        <f>VLOOKUP(B16,RMS!B:E,4,FALSE)</f>
        <v>815968.31969999999</v>
      </c>
      <c r="K16" s="22">
        <f t="shared" si="1"/>
        <v>-4.529999999795109E-2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312148.50150000001</v>
      </c>
      <c r="F17" s="25">
        <f>VLOOKUP(C17,RA!B21:I56,8,0)</f>
        <v>38805.2808</v>
      </c>
      <c r="G17" s="16">
        <f t="shared" si="0"/>
        <v>273343.22070000001</v>
      </c>
      <c r="H17" s="27">
        <f>RA!J21</f>
        <v>12.431672942053201</v>
      </c>
      <c r="I17" s="20">
        <f>VLOOKUP(B17,RMS!B:D,3,FALSE)</f>
        <v>312148.12109633198</v>
      </c>
      <c r="J17" s="21">
        <f>VLOOKUP(B17,RMS!B:E,4,FALSE)</f>
        <v>273343.22067224898</v>
      </c>
      <c r="K17" s="22">
        <f t="shared" si="1"/>
        <v>0.38040366803761572</v>
      </c>
      <c r="L17" s="22">
        <f t="shared" si="2"/>
        <v>2.7751026209443808E-5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906842.65899999999</v>
      </c>
      <c r="F18" s="25">
        <f>VLOOKUP(C18,RA!B22:I57,8,0)</f>
        <v>76822.684800000003</v>
      </c>
      <c r="G18" s="16">
        <f t="shared" si="0"/>
        <v>830019.97419999994</v>
      </c>
      <c r="H18" s="27">
        <f>RA!J22</f>
        <v>8.4714458497921203</v>
      </c>
      <c r="I18" s="20">
        <f>VLOOKUP(B18,RMS!B:D,3,FALSE)</f>
        <v>906843.31259999995</v>
      </c>
      <c r="J18" s="21">
        <f>VLOOKUP(B18,RMS!B:E,4,FALSE)</f>
        <v>830019.97600000002</v>
      </c>
      <c r="K18" s="22">
        <f t="shared" si="1"/>
        <v>-0.65359999996144325</v>
      </c>
      <c r="L18" s="22">
        <f t="shared" si="2"/>
        <v>-1.8000000854954123E-3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2471356.4372999999</v>
      </c>
      <c r="F19" s="25">
        <f>VLOOKUP(C19,RA!B23:I58,8,0)</f>
        <v>295104.4768</v>
      </c>
      <c r="G19" s="16">
        <f t="shared" si="0"/>
        <v>2176251.9605</v>
      </c>
      <c r="H19" s="27">
        <f>RA!J23</f>
        <v>11.940992094301301</v>
      </c>
      <c r="I19" s="20">
        <f>VLOOKUP(B19,RMS!B:D,3,FALSE)</f>
        <v>2471358.2014709399</v>
      </c>
      <c r="J19" s="21">
        <f>VLOOKUP(B19,RMS!B:E,4,FALSE)</f>
        <v>2176251.9925931599</v>
      </c>
      <c r="K19" s="22">
        <f t="shared" si="1"/>
        <v>-1.7641709400340915</v>
      </c>
      <c r="L19" s="22">
        <f t="shared" si="2"/>
        <v>-3.2093159854412079E-2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219306.99540000001</v>
      </c>
      <c r="F20" s="25">
        <f>VLOOKUP(C20,RA!B24:I59,8,0)</f>
        <v>38602.179100000001</v>
      </c>
      <c r="G20" s="16">
        <f t="shared" si="0"/>
        <v>180704.81630000001</v>
      </c>
      <c r="H20" s="27">
        <f>RA!J24</f>
        <v>17.601891371313702</v>
      </c>
      <c r="I20" s="20">
        <f>VLOOKUP(B20,RMS!B:D,3,FALSE)</f>
        <v>219306.98006834599</v>
      </c>
      <c r="J20" s="21">
        <f>VLOOKUP(B20,RMS!B:E,4,FALSE)</f>
        <v>180704.823202534</v>
      </c>
      <c r="K20" s="22">
        <f t="shared" si="1"/>
        <v>1.5331654023611918E-2</v>
      </c>
      <c r="L20" s="22">
        <f t="shared" si="2"/>
        <v>-6.9025339907966554E-3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270499.72820000001</v>
      </c>
      <c r="F21" s="25">
        <f>VLOOKUP(C21,RA!B25:I60,8,0)</f>
        <v>27516.045099999999</v>
      </c>
      <c r="G21" s="16">
        <f t="shared" si="0"/>
        <v>242983.68310000002</v>
      </c>
      <c r="H21" s="27">
        <f>RA!J25</f>
        <v>10.172300461483401</v>
      </c>
      <c r="I21" s="20">
        <f>VLOOKUP(B21,RMS!B:D,3,FALSE)</f>
        <v>270499.72884029202</v>
      </c>
      <c r="J21" s="21">
        <f>VLOOKUP(B21,RMS!B:E,4,FALSE)</f>
        <v>242983.68804220401</v>
      </c>
      <c r="K21" s="22">
        <f t="shared" si="1"/>
        <v>-6.4029201166704297E-4</v>
      </c>
      <c r="L21" s="22">
        <f t="shared" si="2"/>
        <v>-4.9422039883211255E-3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459873.16759999999</v>
      </c>
      <c r="F22" s="25">
        <f>VLOOKUP(C22,RA!B26:I61,8,0)</f>
        <v>112617.02</v>
      </c>
      <c r="G22" s="16">
        <f t="shared" si="0"/>
        <v>347256.14759999997</v>
      </c>
      <c r="H22" s="27">
        <f>RA!J26</f>
        <v>24.488712961386501</v>
      </c>
      <c r="I22" s="20">
        <f>VLOOKUP(B22,RMS!B:D,3,FALSE)</f>
        <v>459873.10571394803</v>
      </c>
      <c r="J22" s="21">
        <f>VLOOKUP(B22,RMS!B:E,4,FALSE)</f>
        <v>347256.14620499703</v>
      </c>
      <c r="K22" s="22">
        <f t="shared" si="1"/>
        <v>6.188605196075514E-2</v>
      </c>
      <c r="L22" s="22">
        <f t="shared" si="2"/>
        <v>1.3950029388070107E-3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226445.94469999999</v>
      </c>
      <c r="F23" s="25">
        <f>VLOOKUP(C23,RA!B27:I62,8,0)</f>
        <v>62150.507400000002</v>
      </c>
      <c r="G23" s="16">
        <f t="shared" si="0"/>
        <v>164295.43729999999</v>
      </c>
      <c r="H23" s="27">
        <f>RA!J27</f>
        <v>27.446067750225399</v>
      </c>
      <c r="I23" s="20">
        <f>VLOOKUP(B23,RMS!B:D,3,FALSE)</f>
        <v>226445.89136762</v>
      </c>
      <c r="J23" s="21">
        <f>VLOOKUP(B23,RMS!B:E,4,FALSE)</f>
        <v>164295.435959391</v>
      </c>
      <c r="K23" s="22">
        <f t="shared" si="1"/>
        <v>5.3332379990024492E-2</v>
      </c>
      <c r="L23" s="22">
        <f t="shared" si="2"/>
        <v>1.3406089856289327E-3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944049.875</v>
      </c>
      <c r="F24" s="25">
        <f>VLOOKUP(C24,RA!B28:I63,8,0)</f>
        <v>51057.2497</v>
      </c>
      <c r="G24" s="16">
        <f t="shared" si="0"/>
        <v>892992.62529999996</v>
      </c>
      <c r="H24" s="27">
        <f>RA!J28</f>
        <v>5.40832121819835</v>
      </c>
      <c r="I24" s="20">
        <f>VLOOKUP(B24,RMS!B:D,3,FALSE)</f>
        <v>944049.87020531006</v>
      </c>
      <c r="J24" s="21">
        <f>VLOOKUP(B24,RMS!B:E,4,FALSE)</f>
        <v>892992.63611238904</v>
      </c>
      <c r="K24" s="22">
        <f t="shared" si="1"/>
        <v>4.7946899430826306E-3</v>
      </c>
      <c r="L24" s="22">
        <f t="shared" si="2"/>
        <v>-1.0812389082275331E-2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686139.99369999999</v>
      </c>
      <c r="F25" s="25">
        <f>VLOOKUP(C25,RA!B29:I64,8,0)</f>
        <v>111178.6633</v>
      </c>
      <c r="G25" s="16">
        <f t="shared" si="0"/>
        <v>574961.33039999998</v>
      </c>
      <c r="H25" s="27">
        <f>RA!J29</f>
        <v>16.203495543303202</v>
      </c>
      <c r="I25" s="20">
        <f>VLOOKUP(B25,RMS!B:D,3,FALSE)</f>
        <v>686139.99232212396</v>
      </c>
      <c r="J25" s="21">
        <f>VLOOKUP(B25,RMS!B:E,4,FALSE)</f>
        <v>574961.31445370603</v>
      </c>
      <c r="K25" s="22">
        <f t="shared" si="1"/>
        <v>1.3778760330751538E-3</v>
      </c>
      <c r="L25" s="22">
        <f t="shared" si="2"/>
        <v>1.5946293948218226E-2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789297.76520000002</v>
      </c>
      <c r="F26" s="25">
        <f>VLOOKUP(C26,RA!B30:I65,8,0)</f>
        <v>102495.3024</v>
      </c>
      <c r="G26" s="16">
        <f t="shared" si="0"/>
        <v>686802.46279999998</v>
      </c>
      <c r="H26" s="27">
        <f>RA!J30</f>
        <v>12.985631902052701</v>
      </c>
      <c r="I26" s="20">
        <f>VLOOKUP(B26,RMS!B:D,3,FALSE)</f>
        <v>789297.72464778798</v>
      </c>
      <c r="J26" s="21">
        <f>VLOOKUP(B26,RMS!B:E,4,FALSE)</f>
        <v>686802.47788221098</v>
      </c>
      <c r="K26" s="22">
        <f t="shared" si="1"/>
        <v>4.0552212041802704E-2</v>
      </c>
      <c r="L26" s="22">
        <f t="shared" si="2"/>
        <v>-1.5082211000844836E-2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871302.75199999998</v>
      </c>
      <c r="F27" s="25">
        <f>VLOOKUP(C27,RA!B31:I66,8,0)</f>
        <v>22563.892199999998</v>
      </c>
      <c r="G27" s="16">
        <f t="shared" si="0"/>
        <v>848738.85979999998</v>
      </c>
      <c r="H27" s="27">
        <f>RA!J31</f>
        <v>2.5896730095488101</v>
      </c>
      <c r="I27" s="20">
        <f>VLOOKUP(B27,RMS!B:D,3,FALSE)</f>
        <v>871302.70010000002</v>
      </c>
      <c r="J27" s="21">
        <f>VLOOKUP(B27,RMS!B:E,4,FALSE)</f>
        <v>848738.86129999999</v>
      </c>
      <c r="K27" s="22">
        <f t="shared" si="1"/>
        <v>5.1899999962188303E-2</v>
      </c>
      <c r="L27" s="22">
        <f t="shared" si="2"/>
        <v>-1.500000013038516E-3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109277.57060000001</v>
      </c>
      <c r="F28" s="25">
        <f>VLOOKUP(C28,RA!B32:I67,8,0)</f>
        <v>31805.0648</v>
      </c>
      <c r="G28" s="16">
        <f t="shared" si="0"/>
        <v>77472.505800000014</v>
      </c>
      <c r="H28" s="27">
        <f>RA!J32</f>
        <v>29.104842489973901</v>
      </c>
      <c r="I28" s="20">
        <f>VLOOKUP(B28,RMS!B:D,3,FALSE)</f>
        <v>109277.495619144</v>
      </c>
      <c r="J28" s="21">
        <f>VLOOKUP(B28,RMS!B:E,4,FALSE)</f>
        <v>77472.492210395096</v>
      </c>
      <c r="K28" s="22">
        <f t="shared" si="1"/>
        <v>7.4980856006732211E-2</v>
      </c>
      <c r="L28" s="22">
        <f t="shared" si="2"/>
        <v>1.358960491779726E-2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143611.6783</v>
      </c>
      <c r="F31" s="25">
        <f>VLOOKUP(C31,RA!B35:I70,8,0)</f>
        <v>21689.375199999999</v>
      </c>
      <c r="G31" s="16">
        <f t="shared" si="0"/>
        <v>121922.3031</v>
      </c>
      <c r="H31" s="27">
        <f>RA!J35</f>
        <v>15.102793489183799</v>
      </c>
      <c r="I31" s="20">
        <f>VLOOKUP(B31,RMS!B:D,3,FALSE)</f>
        <v>143611.67720000001</v>
      </c>
      <c r="J31" s="21">
        <f>VLOOKUP(B31,RMS!B:E,4,FALSE)</f>
        <v>121922.3006</v>
      </c>
      <c r="K31" s="22">
        <f t="shared" si="1"/>
        <v>1.0999999940395355E-3</v>
      </c>
      <c r="L31" s="22">
        <f t="shared" si="2"/>
        <v>2.5000000023283064E-3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149161.5386</v>
      </c>
      <c r="F35" s="25">
        <f>VLOOKUP(C35,RA!B8:I74,8,0)</f>
        <v>7633.6581999999999</v>
      </c>
      <c r="G35" s="16">
        <f t="shared" si="0"/>
        <v>141527.88039999999</v>
      </c>
      <c r="H35" s="27">
        <f>RA!J39</f>
        <v>5.1177121606869802</v>
      </c>
      <c r="I35" s="20">
        <f>VLOOKUP(B35,RMS!B:D,3,FALSE)</f>
        <v>149161.538461538</v>
      </c>
      <c r="J35" s="21">
        <f>VLOOKUP(B35,RMS!B:E,4,FALSE)</f>
        <v>141527.88034187999</v>
      </c>
      <c r="K35" s="22">
        <f t="shared" si="1"/>
        <v>1.3846199726685882E-4</v>
      </c>
      <c r="L35" s="22">
        <f t="shared" si="2"/>
        <v>5.8120000176131725E-5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368925.40539999999</v>
      </c>
      <c r="F36" s="25">
        <f>VLOOKUP(C36,RA!B8:I75,8,0)</f>
        <v>30917.3292</v>
      </c>
      <c r="G36" s="16">
        <f t="shared" si="0"/>
        <v>338008.07620000001</v>
      </c>
      <c r="H36" s="27">
        <f>RA!J40</f>
        <v>8.3803741210173595</v>
      </c>
      <c r="I36" s="20">
        <f>VLOOKUP(B36,RMS!B:D,3,FALSE)</f>
        <v>368925.398808547</v>
      </c>
      <c r="J36" s="21">
        <f>VLOOKUP(B36,RMS!B:E,4,FALSE)</f>
        <v>338008.07770000002</v>
      </c>
      <c r="K36" s="22">
        <f t="shared" si="1"/>
        <v>6.5914529841393232E-3</v>
      </c>
      <c r="L36" s="22">
        <f t="shared" si="2"/>
        <v>-1.500000013038516E-3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19760.675999999999</v>
      </c>
      <c r="F40" s="25">
        <f>VLOOKUP(C40,RA!B8:I78,8,0)</f>
        <v>2764.8015999999998</v>
      </c>
      <c r="G40" s="16">
        <f t="shared" si="0"/>
        <v>16995.874400000001</v>
      </c>
      <c r="H40" s="27">
        <f>RA!J43</f>
        <v>0</v>
      </c>
      <c r="I40" s="20">
        <f>VLOOKUP(B40,RMS!B:D,3,FALSE)</f>
        <v>19760.676196959401</v>
      </c>
      <c r="J40" s="21">
        <f>VLOOKUP(B40,RMS!B:E,4,FALSE)</f>
        <v>16995.874139626401</v>
      </c>
      <c r="K40" s="22">
        <f t="shared" si="1"/>
        <v>-1.9695940136443824E-4</v>
      </c>
      <c r="L40" s="22">
        <f t="shared" si="2"/>
        <v>2.6037359930342063E-4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topLeftCell="A16"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14426070.2808</v>
      </c>
      <c r="E7" s="65">
        <v>15940632.548699999</v>
      </c>
      <c r="F7" s="66">
        <v>90.498731695415003</v>
      </c>
      <c r="G7" s="65">
        <v>19293885.407299999</v>
      </c>
      <c r="H7" s="66">
        <v>-25.2298333059355</v>
      </c>
      <c r="I7" s="65">
        <v>1848021.2442000001</v>
      </c>
      <c r="J7" s="66">
        <v>12.810288652617899</v>
      </c>
      <c r="K7" s="65">
        <v>2191648.6644000001</v>
      </c>
      <c r="L7" s="66">
        <v>11.3592913927579</v>
      </c>
      <c r="M7" s="66">
        <v>-0.15678946437980901</v>
      </c>
      <c r="N7" s="65">
        <v>58780161.145400003</v>
      </c>
      <c r="O7" s="65">
        <v>5956940582.3733997</v>
      </c>
      <c r="P7" s="65">
        <v>861137</v>
      </c>
      <c r="Q7" s="65">
        <v>1326561</v>
      </c>
      <c r="R7" s="66">
        <v>-35.085005514258299</v>
      </c>
      <c r="S7" s="65">
        <v>16.752352158599599</v>
      </c>
      <c r="T7" s="65">
        <v>17.8088212643821</v>
      </c>
      <c r="U7" s="67">
        <v>-6.3063926532858403</v>
      </c>
      <c r="V7" s="55"/>
      <c r="W7" s="55"/>
    </row>
    <row r="8" spans="1:23" ht="14.25" thickBot="1" x14ac:dyDescent="0.2">
      <c r="A8" s="52">
        <v>41946</v>
      </c>
      <c r="B8" s="42" t="s">
        <v>6</v>
      </c>
      <c r="C8" s="43"/>
      <c r="D8" s="68">
        <v>577058.86950000003</v>
      </c>
      <c r="E8" s="68">
        <v>637186.90110000002</v>
      </c>
      <c r="F8" s="69">
        <v>90.563517313962606</v>
      </c>
      <c r="G8" s="68">
        <v>685661.37719999999</v>
      </c>
      <c r="H8" s="69">
        <v>-15.839087822548001</v>
      </c>
      <c r="I8" s="68">
        <v>145128.39730000001</v>
      </c>
      <c r="J8" s="69">
        <v>25.149669292103301</v>
      </c>
      <c r="K8" s="68">
        <v>166002.35920000001</v>
      </c>
      <c r="L8" s="69">
        <v>24.21054542665</v>
      </c>
      <c r="M8" s="69">
        <v>-0.12574497134014201</v>
      </c>
      <c r="N8" s="68">
        <v>2120896.0515000001</v>
      </c>
      <c r="O8" s="68">
        <v>226537296.35910001</v>
      </c>
      <c r="P8" s="68">
        <v>22851</v>
      </c>
      <c r="Q8" s="68">
        <v>34226</v>
      </c>
      <c r="R8" s="69">
        <v>-33.234967568515202</v>
      </c>
      <c r="S8" s="68">
        <v>25.253112314559498</v>
      </c>
      <c r="T8" s="68">
        <v>24.711553386314499</v>
      </c>
      <c r="U8" s="70">
        <v>2.14452350070454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65032.905400000003</v>
      </c>
      <c r="E9" s="68">
        <v>76652.117599999998</v>
      </c>
      <c r="F9" s="69">
        <v>84.841629215472594</v>
      </c>
      <c r="G9" s="68">
        <v>123114.6657</v>
      </c>
      <c r="H9" s="69">
        <v>-47.176963012295303</v>
      </c>
      <c r="I9" s="68">
        <v>14568.2346</v>
      </c>
      <c r="J9" s="69">
        <v>22.401328235905599</v>
      </c>
      <c r="K9" s="68">
        <v>28664.633000000002</v>
      </c>
      <c r="L9" s="69">
        <v>23.282874413880698</v>
      </c>
      <c r="M9" s="69">
        <v>-0.491769714965477</v>
      </c>
      <c r="N9" s="68">
        <v>365691.7648</v>
      </c>
      <c r="O9" s="68">
        <v>39376969.531599998</v>
      </c>
      <c r="P9" s="68">
        <v>4042</v>
      </c>
      <c r="Q9" s="68">
        <v>8911</v>
      </c>
      <c r="R9" s="69">
        <v>-54.640332173717901</v>
      </c>
      <c r="S9" s="68">
        <v>16.089288817417099</v>
      </c>
      <c r="T9" s="68">
        <v>17.0932774099428</v>
      </c>
      <c r="U9" s="70">
        <v>-6.2401054758790897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86897.561700000006</v>
      </c>
      <c r="E10" s="68">
        <v>114732.66439999999</v>
      </c>
      <c r="F10" s="69">
        <v>75.739164739557793</v>
      </c>
      <c r="G10" s="68">
        <v>169889.25640000001</v>
      </c>
      <c r="H10" s="69">
        <v>-48.850466744405601</v>
      </c>
      <c r="I10" s="68">
        <v>22369.130099999998</v>
      </c>
      <c r="J10" s="69">
        <v>25.7419537008712</v>
      </c>
      <c r="K10" s="68">
        <v>42860.184999999998</v>
      </c>
      <c r="L10" s="69">
        <v>25.228308080345499</v>
      </c>
      <c r="M10" s="69">
        <v>-0.478090677863383</v>
      </c>
      <c r="N10" s="68">
        <v>437341.94270000001</v>
      </c>
      <c r="O10" s="68">
        <v>55480480.129299998</v>
      </c>
      <c r="P10" s="68">
        <v>78000</v>
      </c>
      <c r="Q10" s="68">
        <v>123602</v>
      </c>
      <c r="R10" s="69">
        <v>-36.894225012540304</v>
      </c>
      <c r="S10" s="68">
        <v>1.1140713038461501</v>
      </c>
      <c r="T10" s="68">
        <v>1.4679262908367201</v>
      </c>
      <c r="U10" s="70">
        <v>-31.762328476546902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51258.5409</v>
      </c>
      <c r="E11" s="68">
        <v>57594.874799999998</v>
      </c>
      <c r="F11" s="69">
        <v>88.998441402984</v>
      </c>
      <c r="G11" s="68">
        <v>55751.545700000002</v>
      </c>
      <c r="H11" s="69">
        <v>-8.0589779952952991</v>
      </c>
      <c r="I11" s="68">
        <v>12277.7691</v>
      </c>
      <c r="J11" s="69">
        <v>23.9526308873142</v>
      </c>
      <c r="K11" s="68">
        <v>13199.443799999999</v>
      </c>
      <c r="L11" s="69">
        <v>23.675475960839599</v>
      </c>
      <c r="M11" s="69">
        <v>-6.9826783155818001E-2</v>
      </c>
      <c r="N11" s="68">
        <v>195176.18150000001</v>
      </c>
      <c r="O11" s="68">
        <v>22306115.9274</v>
      </c>
      <c r="P11" s="68">
        <v>2620</v>
      </c>
      <c r="Q11" s="68">
        <v>4025</v>
      </c>
      <c r="R11" s="69">
        <v>-34.906832298136699</v>
      </c>
      <c r="S11" s="68">
        <v>19.564328587786299</v>
      </c>
      <c r="T11" s="68">
        <v>19.094882136646</v>
      </c>
      <c r="U11" s="70">
        <v>2.39950197643565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266164.14679999999</v>
      </c>
      <c r="E12" s="68">
        <v>267591.5564</v>
      </c>
      <c r="F12" s="69">
        <v>99.466571509503694</v>
      </c>
      <c r="G12" s="68">
        <v>271163.87540000002</v>
      </c>
      <c r="H12" s="69">
        <v>-1.8438033431351299</v>
      </c>
      <c r="I12" s="68">
        <v>44998.23</v>
      </c>
      <c r="J12" s="69">
        <v>16.906195120942598</v>
      </c>
      <c r="K12" s="68">
        <v>2542.6379999999999</v>
      </c>
      <c r="L12" s="69">
        <v>0.93767578599815204</v>
      </c>
      <c r="M12" s="69">
        <v>16.697458309047502</v>
      </c>
      <c r="N12" s="68">
        <v>942779.2071</v>
      </c>
      <c r="O12" s="68">
        <v>74568382.620900005</v>
      </c>
      <c r="P12" s="68">
        <v>3730</v>
      </c>
      <c r="Q12" s="68">
        <v>5126</v>
      </c>
      <c r="R12" s="69">
        <v>-27.233710495513101</v>
      </c>
      <c r="S12" s="68">
        <v>71.357680107238593</v>
      </c>
      <c r="T12" s="68">
        <v>72.833792079594204</v>
      </c>
      <c r="U12" s="70">
        <v>-2.06860981205844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358724.37569999998</v>
      </c>
      <c r="E13" s="68">
        <v>326135.05979999999</v>
      </c>
      <c r="F13" s="69">
        <v>109.992582802961</v>
      </c>
      <c r="G13" s="68">
        <v>434727.0491</v>
      </c>
      <c r="H13" s="69">
        <v>-17.4828489640444</v>
      </c>
      <c r="I13" s="68">
        <v>91480.137000000002</v>
      </c>
      <c r="J13" s="69">
        <v>25.501511242855901</v>
      </c>
      <c r="K13" s="68">
        <v>106309.412</v>
      </c>
      <c r="L13" s="69">
        <v>24.45428970203</v>
      </c>
      <c r="M13" s="69">
        <v>-0.13949164726825899</v>
      </c>
      <c r="N13" s="68">
        <v>1409333.6015000001</v>
      </c>
      <c r="O13" s="68">
        <v>110086406.57879999</v>
      </c>
      <c r="P13" s="68">
        <v>11106</v>
      </c>
      <c r="Q13" s="68">
        <v>17689</v>
      </c>
      <c r="R13" s="69">
        <v>-37.215218497371303</v>
      </c>
      <c r="S13" s="68">
        <v>32.300051836845</v>
      </c>
      <c r="T13" s="68">
        <v>33.323195997512599</v>
      </c>
      <c r="U13" s="70">
        <v>-3.1676238968153099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188927.08420000001</v>
      </c>
      <c r="E14" s="68">
        <v>125342.0673</v>
      </c>
      <c r="F14" s="69">
        <v>150.72919114044299</v>
      </c>
      <c r="G14" s="68">
        <v>230005.48370000001</v>
      </c>
      <c r="H14" s="69">
        <v>-17.859747880437201</v>
      </c>
      <c r="I14" s="68">
        <v>15252.8105</v>
      </c>
      <c r="J14" s="69">
        <v>8.0733848005896505</v>
      </c>
      <c r="K14" s="68">
        <v>42908.125599999999</v>
      </c>
      <c r="L14" s="69">
        <v>18.655262000607699</v>
      </c>
      <c r="M14" s="69">
        <v>-0.64452396168058201</v>
      </c>
      <c r="N14" s="68">
        <v>768651.04879999999</v>
      </c>
      <c r="O14" s="68">
        <v>53511596.846100003</v>
      </c>
      <c r="P14" s="68">
        <v>2998</v>
      </c>
      <c r="Q14" s="68">
        <v>4655</v>
      </c>
      <c r="R14" s="69">
        <v>-35.596133190118202</v>
      </c>
      <c r="S14" s="68">
        <v>63.017706537691801</v>
      </c>
      <c r="T14" s="68">
        <v>63.598059140708898</v>
      </c>
      <c r="U14" s="70">
        <v>-0.92093577329729404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159578.31400000001</v>
      </c>
      <c r="E15" s="68">
        <v>103824.6379</v>
      </c>
      <c r="F15" s="69">
        <v>153.69985123733301</v>
      </c>
      <c r="G15" s="68">
        <v>140673.63329999999</v>
      </c>
      <c r="H15" s="69">
        <v>13.438680907376501</v>
      </c>
      <c r="I15" s="68">
        <v>30129.560600000001</v>
      </c>
      <c r="J15" s="69">
        <v>18.880736263449901</v>
      </c>
      <c r="K15" s="68">
        <v>33756.767699999997</v>
      </c>
      <c r="L15" s="69">
        <v>23.9965137091543</v>
      </c>
      <c r="M15" s="69">
        <v>-0.107451256359477</v>
      </c>
      <c r="N15" s="68">
        <v>686118.45929999999</v>
      </c>
      <c r="O15" s="68">
        <v>41554259.127800003</v>
      </c>
      <c r="P15" s="68">
        <v>5995</v>
      </c>
      <c r="Q15" s="68">
        <v>9545</v>
      </c>
      <c r="R15" s="69">
        <v>-37.192247249868998</v>
      </c>
      <c r="S15" s="68">
        <v>26.6185678065054</v>
      </c>
      <c r="T15" s="68">
        <v>29.181237569408101</v>
      </c>
      <c r="U15" s="70">
        <v>-9.6273765798787494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578397.4656</v>
      </c>
      <c r="E16" s="68">
        <v>592525.31660000002</v>
      </c>
      <c r="F16" s="69">
        <v>97.615654453202495</v>
      </c>
      <c r="G16" s="68">
        <v>885644.19590000005</v>
      </c>
      <c r="H16" s="69">
        <v>-34.691892265806899</v>
      </c>
      <c r="I16" s="68">
        <v>43883.701800000003</v>
      </c>
      <c r="J16" s="69">
        <v>7.5871186182459001</v>
      </c>
      <c r="K16" s="68">
        <v>66410.556200000006</v>
      </c>
      <c r="L16" s="69">
        <v>7.4985594110412501</v>
      </c>
      <c r="M16" s="69">
        <v>-0.33920592883093498</v>
      </c>
      <c r="N16" s="68">
        <v>2700093.6397000002</v>
      </c>
      <c r="O16" s="68">
        <v>313399280.35659999</v>
      </c>
      <c r="P16" s="68">
        <v>32648</v>
      </c>
      <c r="Q16" s="68">
        <v>59135</v>
      </c>
      <c r="R16" s="69">
        <v>-44.790733068402801</v>
      </c>
      <c r="S16" s="68">
        <v>17.716168390100499</v>
      </c>
      <c r="T16" s="68">
        <v>19.582576384543799</v>
      </c>
      <c r="U16" s="70">
        <v>-10.5350544956792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363618.24650000001</v>
      </c>
      <c r="E17" s="68">
        <v>424429.50160000002</v>
      </c>
      <c r="F17" s="69">
        <v>85.672236526736299</v>
      </c>
      <c r="G17" s="68">
        <v>477653.48639999999</v>
      </c>
      <c r="H17" s="69">
        <v>-23.874051618353299</v>
      </c>
      <c r="I17" s="68">
        <v>55756.104200000002</v>
      </c>
      <c r="J17" s="69">
        <v>15.333692612149999</v>
      </c>
      <c r="K17" s="68">
        <v>55209.962899999999</v>
      </c>
      <c r="L17" s="69">
        <v>11.558580534208801</v>
      </c>
      <c r="M17" s="69">
        <v>9.8920787356660007E-3</v>
      </c>
      <c r="N17" s="68">
        <v>1215136.5501000001</v>
      </c>
      <c r="O17" s="68">
        <v>300245436.67580003</v>
      </c>
      <c r="P17" s="68">
        <v>9150</v>
      </c>
      <c r="Q17" s="68">
        <v>12792</v>
      </c>
      <c r="R17" s="69">
        <v>-28.470919324577899</v>
      </c>
      <c r="S17" s="68">
        <v>39.739699071038302</v>
      </c>
      <c r="T17" s="68">
        <v>33.081754502814299</v>
      </c>
      <c r="U17" s="70">
        <v>16.7538877340826</v>
      </c>
    </row>
    <row r="18" spans="1:21" ht="12" thickBot="1" x14ac:dyDescent="0.2">
      <c r="A18" s="53"/>
      <c r="B18" s="42" t="s">
        <v>16</v>
      </c>
      <c r="C18" s="43"/>
      <c r="D18" s="68">
        <v>1303373.6635</v>
      </c>
      <c r="E18" s="68">
        <v>1325991.0216999999</v>
      </c>
      <c r="F18" s="69">
        <v>98.294305328628596</v>
      </c>
      <c r="G18" s="68">
        <v>2130534.6897</v>
      </c>
      <c r="H18" s="69">
        <v>-38.824105056767301</v>
      </c>
      <c r="I18" s="68">
        <v>208968.31419999999</v>
      </c>
      <c r="J18" s="69">
        <v>16.032878371874499</v>
      </c>
      <c r="K18" s="68">
        <v>324353.09639999998</v>
      </c>
      <c r="L18" s="69">
        <v>15.2240232448725</v>
      </c>
      <c r="M18" s="69">
        <v>-0.35573818619478997</v>
      </c>
      <c r="N18" s="68">
        <v>6127561.2706000004</v>
      </c>
      <c r="O18" s="68">
        <v>690035576.64719999</v>
      </c>
      <c r="P18" s="68">
        <v>68104</v>
      </c>
      <c r="Q18" s="68">
        <v>128277</v>
      </c>
      <c r="R18" s="69">
        <v>-46.908643014725897</v>
      </c>
      <c r="S18" s="68">
        <v>19.137989890461601</v>
      </c>
      <c r="T18" s="68">
        <v>19.804293415811099</v>
      </c>
      <c r="U18" s="70">
        <v>-3.48157528122394</v>
      </c>
    </row>
    <row r="19" spans="1:21" ht="12" thickBot="1" x14ac:dyDescent="0.2">
      <c r="A19" s="53"/>
      <c r="B19" s="42" t="s">
        <v>17</v>
      </c>
      <c r="C19" s="43"/>
      <c r="D19" s="68">
        <v>583821.5294</v>
      </c>
      <c r="E19" s="68">
        <v>557291.85320000001</v>
      </c>
      <c r="F19" s="69">
        <v>104.760463668662</v>
      </c>
      <c r="G19" s="68">
        <v>762784.5527</v>
      </c>
      <c r="H19" s="69">
        <v>-23.4618048656769</v>
      </c>
      <c r="I19" s="68">
        <v>50236.754800000002</v>
      </c>
      <c r="J19" s="69">
        <v>8.6048136751018607</v>
      </c>
      <c r="K19" s="68">
        <v>59094.094100000002</v>
      </c>
      <c r="L19" s="69">
        <v>7.7471540149609499</v>
      </c>
      <c r="M19" s="69">
        <v>-0.149885355463974</v>
      </c>
      <c r="N19" s="68">
        <v>2302078.3709</v>
      </c>
      <c r="O19" s="68">
        <v>224692440.68000001</v>
      </c>
      <c r="P19" s="68">
        <v>12839</v>
      </c>
      <c r="Q19" s="68">
        <v>23761</v>
      </c>
      <c r="R19" s="69">
        <v>-45.966078868734499</v>
      </c>
      <c r="S19" s="68">
        <v>45.4725079367552</v>
      </c>
      <c r="T19" s="68">
        <v>39.651584352510397</v>
      </c>
      <c r="U19" s="70">
        <v>12.8009732657383</v>
      </c>
    </row>
    <row r="20" spans="1:21" ht="12" thickBot="1" x14ac:dyDescent="0.2">
      <c r="A20" s="53"/>
      <c r="B20" s="42" t="s">
        <v>18</v>
      </c>
      <c r="C20" s="43"/>
      <c r="D20" s="68">
        <v>895216.88910000003</v>
      </c>
      <c r="E20" s="68">
        <v>824287.07649999997</v>
      </c>
      <c r="F20" s="69">
        <v>108.604989041097</v>
      </c>
      <c r="G20" s="68">
        <v>1225185.4841</v>
      </c>
      <c r="H20" s="69">
        <v>-26.932133891742001</v>
      </c>
      <c r="I20" s="68">
        <v>79248.569399999993</v>
      </c>
      <c r="J20" s="69">
        <v>8.8524435100495005</v>
      </c>
      <c r="K20" s="68">
        <v>17601.645499999999</v>
      </c>
      <c r="L20" s="69">
        <v>1.4366514889727</v>
      </c>
      <c r="M20" s="69">
        <v>3.50233868191471</v>
      </c>
      <c r="N20" s="68">
        <v>3443653.5951999999</v>
      </c>
      <c r="O20" s="68">
        <v>343033570.44800001</v>
      </c>
      <c r="P20" s="68">
        <v>37439</v>
      </c>
      <c r="Q20" s="68">
        <v>56685</v>
      </c>
      <c r="R20" s="69">
        <v>-33.952544764929002</v>
      </c>
      <c r="S20" s="68">
        <v>23.911346165763</v>
      </c>
      <c r="T20" s="68">
        <v>24.370398659257301</v>
      </c>
      <c r="U20" s="70">
        <v>-1.9198103290044499</v>
      </c>
    </row>
    <row r="21" spans="1:21" ht="12" thickBot="1" x14ac:dyDescent="0.2">
      <c r="A21" s="53"/>
      <c r="B21" s="42" t="s">
        <v>19</v>
      </c>
      <c r="C21" s="43"/>
      <c r="D21" s="68">
        <v>312148.50150000001</v>
      </c>
      <c r="E21" s="68">
        <v>322090.79220000003</v>
      </c>
      <c r="F21" s="69">
        <v>96.913202444537305</v>
      </c>
      <c r="G21" s="68">
        <v>436242.03330000001</v>
      </c>
      <c r="H21" s="69">
        <v>-28.446028197072401</v>
      </c>
      <c r="I21" s="68">
        <v>38805.2808</v>
      </c>
      <c r="J21" s="69">
        <v>12.431672942053201</v>
      </c>
      <c r="K21" s="68">
        <v>52959.048900000002</v>
      </c>
      <c r="L21" s="69">
        <v>12.139831757931599</v>
      </c>
      <c r="M21" s="69">
        <v>-0.26725872903657799</v>
      </c>
      <c r="N21" s="68">
        <v>1265289.9543000001</v>
      </c>
      <c r="O21" s="68">
        <v>133207399.43799999</v>
      </c>
      <c r="P21" s="68">
        <v>28218</v>
      </c>
      <c r="Q21" s="68">
        <v>45333</v>
      </c>
      <c r="R21" s="69">
        <v>-37.7539540731917</v>
      </c>
      <c r="S21" s="68">
        <v>11.062034924516301</v>
      </c>
      <c r="T21" s="68">
        <v>11.202179758674699</v>
      </c>
      <c r="U21" s="70">
        <v>-1.2668992198518201</v>
      </c>
    </row>
    <row r="22" spans="1:21" ht="12" thickBot="1" x14ac:dyDescent="0.2">
      <c r="A22" s="53"/>
      <c r="B22" s="42" t="s">
        <v>20</v>
      </c>
      <c r="C22" s="43"/>
      <c r="D22" s="68">
        <v>906842.65899999999</v>
      </c>
      <c r="E22" s="68">
        <v>860698.18200000003</v>
      </c>
      <c r="F22" s="69">
        <v>105.361284357866</v>
      </c>
      <c r="G22" s="68">
        <v>1256488.6335</v>
      </c>
      <c r="H22" s="69">
        <v>-27.827229405653</v>
      </c>
      <c r="I22" s="68">
        <v>76822.684800000003</v>
      </c>
      <c r="J22" s="69">
        <v>8.4714458497921203</v>
      </c>
      <c r="K22" s="68">
        <v>161967.6961</v>
      </c>
      <c r="L22" s="69">
        <v>12.8905022919971</v>
      </c>
      <c r="M22" s="69">
        <v>-0.52569131592407703</v>
      </c>
      <c r="N22" s="68">
        <v>3886087.4876000001</v>
      </c>
      <c r="O22" s="68">
        <v>412377250.50950003</v>
      </c>
      <c r="P22" s="68">
        <v>55494</v>
      </c>
      <c r="Q22" s="68">
        <v>93919</v>
      </c>
      <c r="R22" s="69">
        <v>-40.912914319786204</v>
      </c>
      <c r="S22" s="68">
        <v>16.341273993584899</v>
      </c>
      <c r="T22" s="68">
        <v>16.518433431999899</v>
      </c>
      <c r="U22" s="70">
        <v>-1.0841225628097799</v>
      </c>
    </row>
    <row r="23" spans="1:21" ht="12" thickBot="1" x14ac:dyDescent="0.2">
      <c r="A23" s="53"/>
      <c r="B23" s="42" t="s">
        <v>21</v>
      </c>
      <c r="C23" s="43"/>
      <c r="D23" s="68">
        <v>2471356.4372999999</v>
      </c>
      <c r="E23" s="68">
        <v>2609166.5252</v>
      </c>
      <c r="F23" s="69">
        <v>94.718233329724498</v>
      </c>
      <c r="G23" s="68">
        <v>3129177.8130000001</v>
      </c>
      <c r="H23" s="69">
        <v>-21.0221794673066</v>
      </c>
      <c r="I23" s="68">
        <v>295104.4768</v>
      </c>
      <c r="J23" s="69">
        <v>11.940992094301301</v>
      </c>
      <c r="K23" s="68">
        <v>249086.10209999999</v>
      </c>
      <c r="L23" s="69">
        <v>7.9601133903348398</v>
      </c>
      <c r="M23" s="69">
        <v>0.18474886519973399</v>
      </c>
      <c r="N23" s="68">
        <v>10278934.446599999</v>
      </c>
      <c r="O23" s="68">
        <v>889219861.94280005</v>
      </c>
      <c r="P23" s="68">
        <v>83341</v>
      </c>
      <c r="Q23" s="68">
        <v>134806</v>
      </c>
      <c r="R23" s="69">
        <v>-38.177084106048703</v>
      </c>
      <c r="S23" s="68">
        <v>29.6535491210809</v>
      </c>
      <c r="T23" s="68">
        <v>32.714663443021799</v>
      </c>
      <c r="U23" s="70">
        <v>-10.322927314507499</v>
      </c>
    </row>
    <row r="24" spans="1:21" ht="12" thickBot="1" x14ac:dyDescent="0.2">
      <c r="A24" s="53"/>
      <c r="B24" s="42" t="s">
        <v>22</v>
      </c>
      <c r="C24" s="43"/>
      <c r="D24" s="68">
        <v>219306.99540000001</v>
      </c>
      <c r="E24" s="68">
        <v>260742.69140000001</v>
      </c>
      <c r="F24" s="69">
        <v>84.108587750812802</v>
      </c>
      <c r="G24" s="68">
        <v>358901.94130000001</v>
      </c>
      <c r="H24" s="69">
        <v>-38.895009983608603</v>
      </c>
      <c r="I24" s="68">
        <v>38602.179100000001</v>
      </c>
      <c r="J24" s="69">
        <v>17.601891371313702</v>
      </c>
      <c r="K24" s="68">
        <v>51743.153700000003</v>
      </c>
      <c r="L24" s="69">
        <v>14.417072672434699</v>
      </c>
      <c r="M24" s="69">
        <v>-0.25396547485662802</v>
      </c>
      <c r="N24" s="68">
        <v>923121.37379999994</v>
      </c>
      <c r="O24" s="68">
        <v>93953223.590499997</v>
      </c>
      <c r="P24" s="68">
        <v>24569</v>
      </c>
      <c r="Q24" s="68">
        <v>38763</v>
      </c>
      <c r="R24" s="69">
        <v>-36.617392874648502</v>
      </c>
      <c r="S24" s="68">
        <v>8.9261669339411505</v>
      </c>
      <c r="T24" s="68">
        <v>9.3656266233263707</v>
      </c>
      <c r="U24" s="70">
        <v>-4.9232743756360504</v>
      </c>
    </row>
    <row r="25" spans="1:21" ht="12" thickBot="1" x14ac:dyDescent="0.2">
      <c r="A25" s="53"/>
      <c r="B25" s="42" t="s">
        <v>23</v>
      </c>
      <c r="C25" s="43"/>
      <c r="D25" s="68">
        <v>270499.72820000001</v>
      </c>
      <c r="E25" s="68">
        <v>269855.30660000001</v>
      </c>
      <c r="F25" s="69">
        <v>100.238802641356</v>
      </c>
      <c r="G25" s="68">
        <v>341003.28539999999</v>
      </c>
      <c r="H25" s="69">
        <v>-20.675330772047701</v>
      </c>
      <c r="I25" s="68">
        <v>27516.045099999999</v>
      </c>
      <c r="J25" s="69">
        <v>10.172300461483401</v>
      </c>
      <c r="K25" s="68">
        <v>30658.773799999999</v>
      </c>
      <c r="L25" s="69">
        <v>8.9907561342222806</v>
      </c>
      <c r="M25" s="69">
        <v>-0.102506666460353</v>
      </c>
      <c r="N25" s="68">
        <v>1117079.3574999999</v>
      </c>
      <c r="O25" s="68">
        <v>93093410.702099994</v>
      </c>
      <c r="P25" s="68">
        <v>17599</v>
      </c>
      <c r="Q25" s="68">
        <v>28747</v>
      </c>
      <c r="R25" s="69">
        <v>-38.779698751174003</v>
      </c>
      <c r="S25" s="68">
        <v>15.3701760440934</v>
      </c>
      <c r="T25" s="68">
        <v>14.723051031412</v>
      </c>
      <c r="U25" s="70">
        <v>4.21026415588861</v>
      </c>
    </row>
    <row r="26" spans="1:21" ht="12" thickBot="1" x14ac:dyDescent="0.2">
      <c r="A26" s="53"/>
      <c r="B26" s="42" t="s">
        <v>24</v>
      </c>
      <c r="C26" s="43"/>
      <c r="D26" s="68">
        <v>459873.16759999999</v>
      </c>
      <c r="E26" s="68">
        <v>513283.48639999999</v>
      </c>
      <c r="F26" s="69">
        <v>89.594382010104795</v>
      </c>
      <c r="G26" s="68">
        <v>548527.35660000006</v>
      </c>
      <c r="H26" s="69">
        <v>-16.162218334836599</v>
      </c>
      <c r="I26" s="68">
        <v>112617.02</v>
      </c>
      <c r="J26" s="69">
        <v>24.488712961386501</v>
      </c>
      <c r="K26" s="68">
        <v>114804.9773</v>
      </c>
      <c r="L26" s="69">
        <v>20.9296721336943</v>
      </c>
      <c r="M26" s="69">
        <v>-1.9058035212904001E-2</v>
      </c>
      <c r="N26" s="68">
        <v>1771232.5708000001</v>
      </c>
      <c r="O26" s="68">
        <v>192116139.11950001</v>
      </c>
      <c r="P26" s="68">
        <v>36843</v>
      </c>
      <c r="Q26" s="68">
        <v>54774</v>
      </c>
      <c r="R26" s="69">
        <v>-32.736334757366599</v>
      </c>
      <c r="S26" s="68">
        <v>12.481968558477901</v>
      </c>
      <c r="T26" s="68">
        <v>12.6146600704714</v>
      </c>
      <c r="U26" s="70">
        <v>-1.0630655843416501</v>
      </c>
    </row>
    <row r="27" spans="1:21" ht="12" thickBot="1" x14ac:dyDescent="0.2">
      <c r="A27" s="53"/>
      <c r="B27" s="42" t="s">
        <v>25</v>
      </c>
      <c r="C27" s="43"/>
      <c r="D27" s="68">
        <v>226445.94469999999</v>
      </c>
      <c r="E27" s="68">
        <v>256556.05119999999</v>
      </c>
      <c r="F27" s="69">
        <v>88.263731703397895</v>
      </c>
      <c r="G27" s="68">
        <v>312041.98969999998</v>
      </c>
      <c r="H27" s="69">
        <v>-27.430938086984</v>
      </c>
      <c r="I27" s="68">
        <v>62150.507400000002</v>
      </c>
      <c r="J27" s="69">
        <v>27.446067750225399</v>
      </c>
      <c r="K27" s="68">
        <v>91871.164499999999</v>
      </c>
      <c r="L27" s="69">
        <v>29.4419236937714</v>
      </c>
      <c r="M27" s="69">
        <v>-0.32350365059321701</v>
      </c>
      <c r="N27" s="68">
        <v>942458.79200000002</v>
      </c>
      <c r="O27" s="68">
        <v>86060039.010199994</v>
      </c>
      <c r="P27" s="68">
        <v>31917</v>
      </c>
      <c r="Q27" s="68">
        <v>51672</v>
      </c>
      <c r="R27" s="69">
        <v>-38.231537389688803</v>
      </c>
      <c r="S27" s="68">
        <v>7.0948380079581401</v>
      </c>
      <c r="T27" s="68">
        <v>7.4064105163337999</v>
      </c>
      <c r="U27" s="70">
        <v>-4.3915380171636302</v>
      </c>
    </row>
    <row r="28" spans="1:21" ht="12" thickBot="1" x14ac:dyDescent="0.2">
      <c r="A28" s="53"/>
      <c r="B28" s="42" t="s">
        <v>26</v>
      </c>
      <c r="C28" s="43"/>
      <c r="D28" s="68">
        <v>944049.875</v>
      </c>
      <c r="E28" s="68">
        <v>1102456.7559</v>
      </c>
      <c r="F28" s="69">
        <v>85.631465356599605</v>
      </c>
      <c r="G28" s="68">
        <v>1068341.0384</v>
      </c>
      <c r="H28" s="69">
        <v>-11.6340343516285</v>
      </c>
      <c r="I28" s="68">
        <v>51057.2497</v>
      </c>
      <c r="J28" s="69">
        <v>5.40832121819835</v>
      </c>
      <c r="K28" s="68">
        <v>69766.145799999998</v>
      </c>
      <c r="L28" s="69">
        <v>6.5303253635641703</v>
      </c>
      <c r="M28" s="69">
        <v>-0.26816582578079001</v>
      </c>
      <c r="N28" s="68">
        <v>3648252.7264</v>
      </c>
      <c r="O28" s="68">
        <v>297530135.53549999</v>
      </c>
      <c r="P28" s="68">
        <v>48310</v>
      </c>
      <c r="Q28" s="68">
        <v>64320</v>
      </c>
      <c r="R28" s="69">
        <v>-24.891169154228901</v>
      </c>
      <c r="S28" s="68">
        <v>19.541500206996499</v>
      </c>
      <c r="T28" s="68">
        <v>20.8739033473259</v>
      </c>
      <c r="U28" s="70">
        <v>-6.81832574887137</v>
      </c>
    </row>
    <row r="29" spans="1:21" ht="12" thickBot="1" x14ac:dyDescent="0.2">
      <c r="A29" s="53"/>
      <c r="B29" s="42" t="s">
        <v>27</v>
      </c>
      <c r="C29" s="43"/>
      <c r="D29" s="68">
        <v>686139.99369999999</v>
      </c>
      <c r="E29" s="68">
        <v>549572.31640000001</v>
      </c>
      <c r="F29" s="69">
        <v>124.849810156849</v>
      </c>
      <c r="G29" s="68">
        <v>621481.64950000006</v>
      </c>
      <c r="H29" s="69">
        <v>10.403902392294199</v>
      </c>
      <c r="I29" s="68">
        <v>111178.6633</v>
      </c>
      <c r="J29" s="69">
        <v>16.203495543303202</v>
      </c>
      <c r="K29" s="68">
        <v>95023.062600000005</v>
      </c>
      <c r="L29" s="69">
        <v>15.2897616005957</v>
      </c>
      <c r="M29" s="69">
        <v>0.17001768052885299</v>
      </c>
      <c r="N29" s="68">
        <v>2303220.6159000001</v>
      </c>
      <c r="O29" s="68">
        <v>207721304.50740001</v>
      </c>
      <c r="P29" s="68">
        <v>113160</v>
      </c>
      <c r="Q29" s="68">
        <v>131759</v>
      </c>
      <c r="R29" s="69">
        <v>-14.1159237699133</v>
      </c>
      <c r="S29" s="68">
        <v>6.0634499266525301</v>
      </c>
      <c r="T29" s="68">
        <v>6.2210604899854998</v>
      </c>
      <c r="U29" s="70">
        <v>-2.5993545793160102</v>
      </c>
    </row>
    <row r="30" spans="1:21" ht="12" thickBot="1" x14ac:dyDescent="0.2">
      <c r="A30" s="53"/>
      <c r="B30" s="42" t="s">
        <v>28</v>
      </c>
      <c r="C30" s="43"/>
      <c r="D30" s="68">
        <v>789297.76520000002</v>
      </c>
      <c r="E30" s="68">
        <v>924767.65220000001</v>
      </c>
      <c r="F30" s="69">
        <v>85.350927156921998</v>
      </c>
      <c r="G30" s="68">
        <v>1127895.6864</v>
      </c>
      <c r="H30" s="69">
        <v>-30.0203223828909</v>
      </c>
      <c r="I30" s="68">
        <v>102495.3024</v>
      </c>
      <c r="J30" s="69">
        <v>12.985631902052701</v>
      </c>
      <c r="K30" s="68">
        <v>150482.6054</v>
      </c>
      <c r="L30" s="69">
        <v>13.341890319689799</v>
      </c>
      <c r="M30" s="69">
        <v>-0.318889368458529</v>
      </c>
      <c r="N30" s="68">
        <v>3107060.3413</v>
      </c>
      <c r="O30" s="68">
        <v>375041277.98019999</v>
      </c>
      <c r="P30" s="68">
        <v>65625</v>
      </c>
      <c r="Q30" s="68">
        <v>91216</v>
      </c>
      <c r="R30" s="69">
        <v>-28.055385020171901</v>
      </c>
      <c r="S30" s="68">
        <v>12.027394517333301</v>
      </c>
      <c r="T30" s="68">
        <v>13.274148598929999</v>
      </c>
      <c r="U30" s="70">
        <v>-10.365953156354101</v>
      </c>
    </row>
    <row r="31" spans="1:21" ht="12" thickBot="1" x14ac:dyDescent="0.2">
      <c r="A31" s="53"/>
      <c r="B31" s="42" t="s">
        <v>29</v>
      </c>
      <c r="C31" s="43"/>
      <c r="D31" s="68">
        <v>871302.75199999998</v>
      </c>
      <c r="E31" s="68">
        <v>753949.38589999999</v>
      </c>
      <c r="F31" s="69">
        <v>115.565151758817</v>
      </c>
      <c r="G31" s="68">
        <v>1214005.0093</v>
      </c>
      <c r="H31" s="69">
        <v>-28.229064515771899</v>
      </c>
      <c r="I31" s="68">
        <v>22563.892199999998</v>
      </c>
      <c r="J31" s="69">
        <v>2.5896730095488101</v>
      </c>
      <c r="K31" s="68">
        <v>37434.973899999997</v>
      </c>
      <c r="L31" s="69">
        <v>3.0835930340670599</v>
      </c>
      <c r="M31" s="69">
        <v>-0.397251023594276</v>
      </c>
      <c r="N31" s="68">
        <v>3473278.7300999998</v>
      </c>
      <c r="O31" s="68">
        <v>320102595.9382</v>
      </c>
      <c r="P31" s="68">
        <v>27770</v>
      </c>
      <c r="Q31" s="68">
        <v>45201</v>
      </c>
      <c r="R31" s="69">
        <v>-38.563306121545999</v>
      </c>
      <c r="S31" s="68">
        <v>31.375684263593801</v>
      </c>
      <c r="T31" s="68">
        <v>30.4972352049733</v>
      </c>
      <c r="U31" s="70">
        <v>2.7997765761550402</v>
      </c>
    </row>
    <row r="32" spans="1:21" ht="12" thickBot="1" x14ac:dyDescent="0.2">
      <c r="A32" s="53"/>
      <c r="B32" s="42" t="s">
        <v>30</v>
      </c>
      <c r="C32" s="43"/>
      <c r="D32" s="68">
        <v>109277.57060000001</v>
      </c>
      <c r="E32" s="68">
        <v>134880.88930000001</v>
      </c>
      <c r="F32" s="69">
        <v>81.017830744685</v>
      </c>
      <c r="G32" s="68">
        <v>159688.75640000001</v>
      </c>
      <c r="H32" s="69">
        <v>-31.568400265906298</v>
      </c>
      <c r="I32" s="68">
        <v>31805.0648</v>
      </c>
      <c r="J32" s="69">
        <v>29.104842489973901</v>
      </c>
      <c r="K32" s="68">
        <v>39375.620799999997</v>
      </c>
      <c r="L32" s="69">
        <v>24.6577290021403</v>
      </c>
      <c r="M32" s="69">
        <v>-0.19226505757085099</v>
      </c>
      <c r="N32" s="68">
        <v>435376.23389999999</v>
      </c>
      <c r="O32" s="68">
        <v>45702574.492200002</v>
      </c>
      <c r="P32" s="68">
        <v>23899</v>
      </c>
      <c r="Q32" s="68">
        <v>34431</v>
      </c>
      <c r="R32" s="69">
        <v>-30.588713659202501</v>
      </c>
      <c r="S32" s="68">
        <v>4.5724746056320402</v>
      </c>
      <c r="T32" s="68">
        <v>5.0024832302285702</v>
      </c>
      <c r="U32" s="70">
        <v>-9.4042867743187806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40.171199999999999</v>
      </c>
      <c r="H33" s="71"/>
      <c r="I33" s="71"/>
      <c r="J33" s="71"/>
      <c r="K33" s="68">
        <v>8.8041999999999998</v>
      </c>
      <c r="L33" s="69">
        <v>21.916696538813898</v>
      </c>
      <c r="M33" s="71"/>
      <c r="N33" s="71"/>
      <c r="O33" s="68">
        <v>4994.4328999999998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143611.6783</v>
      </c>
      <c r="E35" s="68">
        <v>142410.26759999999</v>
      </c>
      <c r="F35" s="69">
        <v>100.84362646053999</v>
      </c>
      <c r="G35" s="68">
        <v>223686.59469999999</v>
      </c>
      <c r="H35" s="69">
        <v>-35.797816363288803</v>
      </c>
      <c r="I35" s="68">
        <v>21689.375199999999</v>
      </c>
      <c r="J35" s="69">
        <v>15.102793489183799</v>
      </c>
      <c r="K35" s="68">
        <v>25103.0841</v>
      </c>
      <c r="L35" s="69">
        <v>11.222435628593299</v>
      </c>
      <c r="M35" s="69">
        <v>-0.13598762950405799</v>
      </c>
      <c r="N35" s="68">
        <v>713580.65850000002</v>
      </c>
      <c r="O35" s="68">
        <v>53612651.924599998</v>
      </c>
      <c r="P35" s="68">
        <v>10593</v>
      </c>
      <c r="Q35" s="68">
        <v>19843</v>
      </c>
      <c r="R35" s="69">
        <v>-46.615935090460098</v>
      </c>
      <c r="S35" s="68">
        <v>13.557224421788</v>
      </c>
      <c r="T35" s="68">
        <v>13.905695328327401</v>
      </c>
      <c r="U35" s="70">
        <v>-2.5703705692100498</v>
      </c>
    </row>
    <row r="36" spans="1:21" ht="12" thickBot="1" x14ac:dyDescent="0.2">
      <c r="A36" s="53"/>
      <c r="B36" s="42" t="s">
        <v>37</v>
      </c>
      <c r="C36" s="43"/>
      <c r="D36" s="71"/>
      <c r="E36" s="68">
        <v>563218.43550000002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103800.1106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138852.78090000001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149161.5386</v>
      </c>
      <c r="E39" s="68">
        <v>315828.99170000001</v>
      </c>
      <c r="F39" s="69">
        <v>47.228577021100598</v>
      </c>
      <c r="G39" s="68">
        <v>328460.68300000002</v>
      </c>
      <c r="H39" s="69">
        <v>-54.587703697857798</v>
      </c>
      <c r="I39" s="68">
        <v>7633.6581999999999</v>
      </c>
      <c r="J39" s="69">
        <v>5.1177121606869802</v>
      </c>
      <c r="K39" s="68">
        <v>17172.786499999998</v>
      </c>
      <c r="L39" s="69">
        <v>5.2282624340764698</v>
      </c>
      <c r="M39" s="69">
        <v>-0.55547935100689705</v>
      </c>
      <c r="N39" s="68">
        <v>725537.69299999997</v>
      </c>
      <c r="O39" s="68">
        <v>87946037.453299999</v>
      </c>
      <c r="P39" s="68">
        <v>261</v>
      </c>
      <c r="Q39" s="68">
        <v>469</v>
      </c>
      <c r="R39" s="69">
        <v>-44.349680170575702</v>
      </c>
      <c r="S39" s="68">
        <v>571.50014789271995</v>
      </c>
      <c r="T39" s="68">
        <v>621.81965692963797</v>
      </c>
      <c r="U39" s="70">
        <v>-8.8048112012672899</v>
      </c>
    </row>
    <row r="40" spans="1:21" ht="12" thickBot="1" x14ac:dyDescent="0.2">
      <c r="A40" s="53"/>
      <c r="B40" s="42" t="s">
        <v>34</v>
      </c>
      <c r="C40" s="43"/>
      <c r="D40" s="68">
        <v>368925.40539999999</v>
      </c>
      <c r="E40" s="68">
        <v>426634.56800000003</v>
      </c>
      <c r="F40" s="69">
        <v>86.473397392402603</v>
      </c>
      <c r="G40" s="68">
        <v>546971.12679999997</v>
      </c>
      <c r="H40" s="69">
        <v>-32.551210233278397</v>
      </c>
      <c r="I40" s="68">
        <v>30917.3292</v>
      </c>
      <c r="J40" s="69">
        <v>8.3803741210173595</v>
      </c>
      <c r="K40" s="68">
        <v>41396.2088</v>
      </c>
      <c r="L40" s="69">
        <v>7.5682621571241597</v>
      </c>
      <c r="M40" s="69">
        <v>-0.25313621473471798</v>
      </c>
      <c r="N40" s="68">
        <v>1361969.6285999999</v>
      </c>
      <c r="O40" s="68">
        <v>164039207.72499999</v>
      </c>
      <c r="P40" s="68">
        <v>1982</v>
      </c>
      <c r="Q40" s="68">
        <v>2824</v>
      </c>
      <c r="R40" s="69">
        <v>-29.8158640226629</v>
      </c>
      <c r="S40" s="68">
        <v>186.13794419778</v>
      </c>
      <c r="T40" s="68">
        <v>180.62054213881001</v>
      </c>
      <c r="U40" s="70">
        <v>2.9641468765268502</v>
      </c>
    </row>
    <row r="41" spans="1:21" ht="12" thickBot="1" x14ac:dyDescent="0.2">
      <c r="A41" s="53"/>
      <c r="B41" s="42" t="s">
        <v>40</v>
      </c>
      <c r="C41" s="43"/>
      <c r="D41" s="71"/>
      <c r="E41" s="68">
        <v>186492.53940000001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71790.171400000007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19760.675999999999</v>
      </c>
      <c r="E44" s="74"/>
      <c r="F44" s="74"/>
      <c r="G44" s="73">
        <v>28142.343499999999</v>
      </c>
      <c r="H44" s="75">
        <v>-29.783118452804</v>
      </c>
      <c r="I44" s="73">
        <v>2764.8015999999998</v>
      </c>
      <c r="J44" s="75">
        <v>13.991432276912001</v>
      </c>
      <c r="K44" s="73">
        <v>3881.5365000000002</v>
      </c>
      <c r="L44" s="75">
        <v>13.7925134059998</v>
      </c>
      <c r="M44" s="75">
        <v>-0.28770434079391</v>
      </c>
      <c r="N44" s="73">
        <v>113168.8514</v>
      </c>
      <c r="O44" s="73">
        <v>10384485.2027</v>
      </c>
      <c r="P44" s="73">
        <v>34</v>
      </c>
      <c r="Q44" s="73">
        <v>55</v>
      </c>
      <c r="R44" s="75">
        <v>-38.181818181818201</v>
      </c>
      <c r="S44" s="73">
        <v>581.19635294117597</v>
      </c>
      <c r="T44" s="73">
        <v>994.47282181818196</v>
      </c>
      <c r="U44" s="76">
        <v>-71.107890953822604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47965</v>
      </c>
      <c r="D2" s="32">
        <v>577059.54259914497</v>
      </c>
      <c r="E2" s="32">
        <v>431930.47839658102</v>
      </c>
      <c r="F2" s="32">
        <v>145129.06420256401</v>
      </c>
      <c r="G2" s="32">
        <v>431930.47839658102</v>
      </c>
      <c r="H2" s="32">
        <v>0.25149755525900402</v>
      </c>
    </row>
    <row r="3" spans="1:8" ht="14.25" x14ac:dyDescent="0.2">
      <c r="A3" s="32">
        <v>2</v>
      </c>
      <c r="B3" s="33">
        <v>13</v>
      </c>
      <c r="C3" s="32">
        <v>7528.35</v>
      </c>
      <c r="D3" s="32">
        <v>65032.9240385296</v>
      </c>
      <c r="E3" s="32">
        <v>50464.671102579203</v>
      </c>
      <c r="F3" s="32">
        <v>14568.252935950401</v>
      </c>
      <c r="G3" s="32">
        <v>50464.671102579203</v>
      </c>
      <c r="H3" s="32">
        <v>0.224013500105258</v>
      </c>
    </row>
    <row r="4" spans="1:8" ht="14.25" x14ac:dyDescent="0.2">
      <c r="A4" s="32">
        <v>3</v>
      </c>
      <c r="B4" s="33">
        <v>14</v>
      </c>
      <c r="C4" s="32">
        <v>98481</v>
      </c>
      <c r="D4" s="32">
        <v>86899.492729914506</v>
      </c>
      <c r="E4" s="32">
        <v>64528.431927350401</v>
      </c>
      <c r="F4" s="32">
        <v>22371.060802564101</v>
      </c>
      <c r="G4" s="32">
        <v>64528.431927350401</v>
      </c>
      <c r="H4" s="32">
        <v>0.25743603443225899</v>
      </c>
    </row>
    <row r="5" spans="1:8" ht="14.25" x14ac:dyDescent="0.2">
      <c r="A5" s="32">
        <v>4</v>
      </c>
      <c r="B5" s="33">
        <v>15</v>
      </c>
      <c r="C5" s="32">
        <v>3479</v>
      </c>
      <c r="D5" s="32">
        <v>51258.585805128198</v>
      </c>
      <c r="E5" s="32">
        <v>38980.771964102598</v>
      </c>
      <c r="F5" s="32">
        <v>12277.8138410256</v>
      </c>
      <c r="G5" s="32">
        <v>38980.771964102598</v>
      </c>
      <c r="H5" s="32">
        <v>0.239526971885309</v>
      </c>
    </row>
    <row r="6" spans="1:8" ht="14.25" x14ac:dyDescent="0.2">
      <c r="A6" s="32">
        <v>5</v>
      </c>
      <c r="B6" s="33">
        <v>16</v>
      </c>
      <c r="C6" s="32">
        <v>6671</v>
      </c>
      <c r="D6" s="32">
        <v>266164.27772820502</v>
      </c>
      <c r="E6" s="32">
        <v>221165.91685042699</v>
      </c>
      <c r="F6" s="32">
        <v>44998.360877777799</v>
      </c>
      <c r="G6" s="32">
        <v>221165.91685042699</v>
      </c>
      <c r="H6" s="32">
        <v>0.169062359764626</v>
      </c>
    </row>
    <row r="7" spans="1:8" ht="14.25" x14ac:dyDescent="0.2">
      <c r="A7" s="32">
        <v>6</v>
      </c>
      <c r="B7" s="33">
        <v>17</v>
      </c>
      <c r="C7" s="32">
        <v>22242</v>
      </c>
      <c r="D7" s="32">
        <v>358724.64210170897</v>
      </c>
      <c r="E7" s="32">
        <v>267244.23835470102</v>
      </c>
      <c r="F7" s="32">
        <v>91480.403747008502</v>
      </c>
      <c r="G7" s="32">
        <v>267244.23835470102</v>
      </c>
      <c r="H7" s="32">
        <v>0.25501566664347303</v>
      </c>
    </row>
    <row r="8" spans="1:8" ht="14.25" x14ac:dyDescent="0.2">
      <c r="A8" s="32">
        <v>7</v>
      </c>
      <c r="B8" s="33">
        <v>18</v>
      </c>
      <c r="C8" s="32">
        <v>89852</v>
      </c>
      <c r="D8" s="32">
        <v>188927.08685470099</v>
      </c>
      <c r="E8" s="32">
        <v>173674.27575897399</v>
      </c>
      <c r="F8" s="32">
        <v>15252.8110957265</v>
      </c>
      <c r="G8" s="32">
        <v>173674.27575897399</v>
      </c>
      <c r="H8" s="32">
        <v>8.0733850024676701E-2</v>
      </c>
    </row>
    <row r="9" spans="1:8" ht="14.25" x14ac:dyDescent="0.2">
      <c r="A9" s="32">
        <v>8</v>
      </c>
      <c r="B9" s="33">
        <v>19</v>
      </c>
      <c r="C9" s="32">
        <v>17724</v>
      </c>
      <c r="D9" s="32">
        <v>159578.45425213699</v>
      </c>
      <c r="E9" s="32">
        <v>129448.75432906</v>
      </c>
      <c r="F9" s="32">
        <v>30129.6999230769</v>
      </c>
      <c r="G9" s="32">
        <v>129448.75432906</v>
      </c>
      <c r="H9" s="32">
        <v>0.18880806976279799</v>
      </c>
    </row>
    <row r="10" spans="1:8" ht="14.25" x14ac:dyDescent="0.2">
      <c r="A10" s="32">
        <v>9</v>
      </c>
      <c r="B10" s="33">
        <v>21</v>
      </c>
      <c r="C10" s="32">
        <v>130284</v>
      </c>
      <c r="D10" s="32">
        <v>578397.13247265003</v>
      </c>
      <c r="E10" s="32">
        <v>534513.76307094004</v>
      </c>
      <c r="F10" s="32">
        <v>43883.369401709402</v>
      </c>
      <c r="G10" s="32">
        <v>534513.76307094004</v>
      </c>
      <c r="H10" s="37">
        <v>7.58706551917155E-2</v>
      </c>
    </row>
    <row r="11" spans="1:8" ht="14.25" x14ac:dyDescent="0.2">
      <c r="A11" s="32">
        <v>10</v>
      </c>
      <c r="B11" s="33">
        <v>22</v>
      </c>
      <c r="C11" s="32">
        <v>21087</v>
      </c>
      <c r="D11" s="32">
        <v>363618.29451452999</v>
      </c>
      <c r="E11" s="32">
        <v>307862.142975214</v>
      </c>
      <c r="F11" s="32">
        <v>55756.151539316197</v>
      </c>
      <c r="G11" s="32">
        <v>307862.142975214</v>
      </c>
      <c r="H11" s="32">
        <v>0.15333703606348201</v>
      </c>
    </row>
    <row r="12" spans="1:8" ht="14.25" x14ac:dyDescent="0.2">
      <c r="A12" s="32">
        <v>11</v>
      </c>
      <c r="B12" s="33">
        <v>23</v>
      </c>
      <c r="C12" s="32">
        <v>155730.95000000001</v>
      </c>
      <c r="D12" s="32">
        <v>1303373.7695991499</v>
      </c>
      <c r="E12" s="32">
        <v>1094405.3511512801</v>
      </c>
      <c r="F12" s="32">
        <v>208968.41844786299</v>
      </c>
      <c r="G12" s="32">
        <v>1094405.3511512801</v>
      </c>
      <c r="H12" s="32">
        <v>0.160328850650517</v>
      </c>
    </row>
    <row r="13" spans="1:8" ht="14.25" x14ac:dyDescent="0.2">
      <c r="A13" s="32">
        <v>12</v>
      </c>
      <c r="B13" s="33">
        <v>24</v>
      </c>
      <c r="C13" s="32">
        <v>24650.083999999999</v>
      </c>
      <c r="D13" s="32">
        <v>583821.47723675205</v>
      </c>
      <c r="E13" s="32">
        <v>533584.77509487199</v>
      </c>
      <c r="F13" s="32">
        <v>50236.702141880298</v>
      </c>
      <c r="G13" s="32">
        <v>533584.77509487199</v>
      </c>
      <c r="H13" s="32">
        <v>8.6048054243657607E-2</v>
      </c>
    </row>
    <row r="14" spans="1:8" ht="14.25" x14ac:dyDescent="0.2">
      <c r="A14" s="32">
        <v>13</v>
      </c>
      <c r="B14" s="33">
        <v>25</v>
      </c>
      <c r="C14" s="32">
        <v>75777</v>
      </c>
      <c r="D14" s="32">
        <v>895216.93440000003</v>
      </c>
      <c r="E14" s="32">
        <v>815968.31969999999</v>
      </c>
      <c r="F14" s="32">
        <v>79248.614700000006</v>
      </c>
      <c r="G14" s="32">
        <v>815968.31969999999</v>
      </c>
      <c r="H14" s="32">
        <v>8.8524481223218501E-2</v>
      </c>
    </row>
    <row r="15" spans="1:8" ht="14.25" x14ac:dyDescent="0.2">
      <c r="A15" s="32">
        <v>14</v>
      </c>
      <c r="B15" s="33">
        <v>26</v>
      </c>
      <c r="C15" s="32">
        <v>53397</v>
      </c>
      <c r="D15" s="32">
        <v>312148.12109633198</v>
      </c>
      <c r="E15" s="32">
        <v>273343.22067224898</v>
      </c>
      <c r="F15" s="32">
        <v>38804.900424082902</v>
      </c>
      <c r="G15" s="32">
        <v>273343.22067224898</v>
      </c>
      <c r="H15" s="32">
        <v>0.12431566234578501</v>
      </c>
    </row>
    <row r="16" spans="1:8" ht="14.25" x14ac:dyDescent="0.2">
      <c r="A16" s="32">
        <v>15</v>
      </c>
      <c r="B16" s="33">
        <v>27</v>
      </c>
      <c r="C16" s="32">
        <v>124576.567</v>
      </c>
      <c r="D16" s="32">
        <v>906843.31259999995</v>
      </c>
      <c r="E16" s="32">
        <v>830019.97600000002</v>
      </c>
      <c r="F16" s="32">
        <v>76823.336599999995</v>
      </c>
      <c r="G16" s="32">
        <v>830019.97600000002</v>
      </c>
      <c r="H16" s="32">
        <v>8.4715116197682197E-2</v>
      </c>
    </row>
    <row r="17" spans="1:8" ht="14.25" x14ac:dyDescent="0.2">
      <c r="A17" s="32">
        <v>16</v>
      </c>
      <c r="B17" s="33">
        <v>29</v>
      </c>
      <c r="C17" s="32">
        <v>194549</v>
      </c>
      <c r="D17" s="32">
        <v>2471358.2014709399</v>
      </c>
      <c r="E17" s="32">
        <v>2176251.9925931599</v>
      </c>
      <c r="F17" s="32">
        <v>295106.20887777797</v>
      </c>
      <c r="G17" s="32">
        <v>2176251.9925931599</v>
      </c>
      <c r="H17" s="32">
        <v>0.119410536563308</v>
      </c>
    </row>
    <row r="18" spans="1:8" ht="14.25" x14ac:dyDescent="0.2">
      <c r="A18" s="32">
        <v>17</v>
      </c>
      <c r="B18" s="33">
        <v>31</v>
      </c>
      <c r="C18" s="32">
        <v>25924.223000000002</v>
      </c>
      <c r="D18" s="32">
        <v>219306.98006834599</v>
      </c>
      <c r="E18" s="32">
        <v>180704.823202534</v>
      </c>
      <c r="F18" s="32">
        <v>38602.156865811798</v>
      </c>
      <c r="G18" s="32">
        <v>180704.823202534</v>
      </c>
      <c r="H18" s="32">
        <v>0.17601882463468199</v>
      </c>
    </row>
    <row r="19" spans="1:8" ht="14.25" x14ac:dyDescent="0.2">
      <c r="A19" s="32">
        <v>18</v>
      </c>
      <c r="B19" s="33">
        <v>32</v>
      </c>
      <c r="C19" s="32">
        <v>16590.315999999999</v>
      </c>
      <c r="D19" s="32">
        <v>270499.72884029202</v>
      </c>
      <c r="E19" s="32">
        <v>242983.68804220401</v>
      </c>
      <c r="F19" s="32">
        <v>27516.040798087899</v>
      </c>
      <c r="G19" s="32">
        <v>242983.68804220401</v>
      </c>
      <c r="H19" s="32">
        <v>0.10172298847047601</v>
      </c>
    </row>
    <row r="20" spans="1:8" ht="14.25" x14ac:dyDescent="0.2">
      <c r="A20" s="32">
        <v>19</v>
      </c>
      <c r="B20" s="33">
        <v>33</v>
      </c>
      <c r="C20" s="32">
        <v>26368.543000000001</v>
      </c>
      <c r="D20" s="32">
        <v>459873.10571394803</v>
      </c>
      <c r="E20" s="32">
        <v>347256.14620499703</v>
      </c>
      <c r="F20" s="32">
        <v>112616.95950895001</v>
      </c>
      <c r="G20" s="32">
        <v>347256.14620499703</v>
      </c>
      <c r="H20" s="32">
        <v>0.244887031030253</v>
      </c>
    </row>
    <row r="21" spans="1:8" ht="14.25" x14ac:dyDescent="0.2">
      <c r="A21" s="32">
        <v>20</v>
      </c>
      <c r="B21" s="33">
        <v>34</v>
      </c>
      <c r="C21" s="32">
        <v>37199.440999999999</v>
      </c>
      <c r="D21" s="32">
        <v>226445.89136762</v>
      </c>
      <c r="E21" s="32">
        <v>164295.435959391</v>
      </c>
      <c r="F21" s="32">
        <v>62150.455408228503</v>
      </c>
      <c r="G21" s="32">
        <v>164295.435959391</v>
      </c>
      <c r="H21" s="32">
        <v>0.27446051254394999</v>
      </c>
    </row>
    <row r="22" spans="1:8" ht="14.25" x14ac:dyDescent="0.2">
      <c r="A22" s="32">
        <v>21</v>
      </c>
      <c r="B22" s="33">
        <v>35</v>
      </c>
      <c r="C22" s="32">
        <v>38422.303999999996</v>
      </c>
      <c r="D22" s="32">
        <v>944049.87020531006</v>
      </c>
      <c r="E22" s="32">
        <v>892992.63611238904</v>
      </c>
      <c r="F22" s="32">
        <v>51057.2340929204</v>
      </c>
      <c r="G22" s="32">
        <v>892992.63611238904</v>
      </c>
      <c r="H22" s="32">
        <v>5.4083195924614198E-2</v>
      </c>
    </row>
    <row r="23" spans="1:8" ht="14.25" x14ac:dyDescent="0.2">
      <c r="A23" s="32">
        <v>22</v>
      </c>
      <c r="B23" s="33">
        <v>36</v>
      </c>
      <c r="C23" s="32">
        <v>165552.84</v>
      </c>
      <c r="D23" s="32">
        <v>686139.99232212396</v>
      </c>
      <c r="E23" s="32">
        <v>574961.31445370603</v>
      </c>
      <c r="F23" s="32">
        <v>111178.677868418</v>
      </c>
      <c r="G23" s="32">
        <v>574961.31445370603</v>
      </c>
      <c r="H23" s="32">
        <v>0.16203497699085101</v>
      </c>
    </row>
    <row r="24" spans="1:8" ht="14.25" x14ac:dyDescent="0.2">
      <c r="A24" s="32">
        <v>23</v>
      </c>
      <c r="B24" s="33">
        <v>37</v>
      </c>
      <c r="C24" s="32">
        <v>100928.639</v>
      </c>
      <c r="D24" s="32">
        <v>789297.72464778798</v>
      </c>
      <c r="E24" s="32">
        <v>686802.47788221098</v>
      </c>
      <c r="F24" s="32">
        <v>102495.246765576</v>
      </c>
      <c r="G24" s="32">
        <v>686802.47788221098</v>
      </c>
      <c r="H24" s="32">
        <v>0.12985625520625099</v>
      </c>
    </row>
    <row r="25" spans="1:8" ht="14.25" x14ac:dyDescent="0.2">
      <c r="A25" s="32">
        <v>24</v>
      </c>
      <c r="B25" s="33">
        <v>38</v>
      </c>
      <c r="C25" s="32">
        <v>181047.27499999999</v>
      </c>
      <c r="D25" s="32">
        <v>871302.70010000002</v>
      </c>
      <c r="E25" s="32">
        <v>848738.86129999999</v>
      </c>
      <c r="F25" s="32">
        <v>22563.838800000001</v>
      </c>
      <c r="G25" s="32">
        <v>848738.86129999999</v>
      </c>
      <c r="H25" s="32">
        <v>2.58966703505112E-2</v>
      </c>
    </row>
    <row r="26" spans="1:8" ht="14.25" x14ac:dyDescent="0.2">
      <c r="A26" s="32">
        <v>25</v>
      </c>
      <c r="B26" s="33">
        <v>39</v>
      </c>
      <c r="C26" s="32">
        <v>81572.588000000003</v>
      </c>
      <c r="D26" s="32">
        <v>109277.495619144</v>
      </c>
      <c r="E26" s="32">
        <v>77472.492210395096</v>
      </c>
      <c r="F26" s="32">
        <v>31805.0034087487</v>
      </c>
      <c r="G26" s="32">
        <v>77472.492210395096</v>
      </c>
      <c r="H26" s="32">
        <v>0.29104806281062801</v>
      </c>
    </row>
    <row r="27" spans="1:8" ht="14.25" x14ac:dyDescent="0.2">
      <c r="A27" s="32">
        <v>26</v>
      </c>
      <c r="B27" s="33">
        <v>42</v>
      </c>
      <c r="C27" s="32">
        <v>7656.2179999999998</v>
      </c>
      <c r="D27" s="32">
        <v>143611.67720000001</v>
      </c>
      <c r="E27" s="32">
        <v>121922.3006</v>
      </c>
      <c r="F27" s="32">
        <v>21689.3766</v>
      </c>
      <c r="G27" s="32">
        <v>121922.3006</v>
      </c>
      <c r="H27" s="32">
        <v>0.15102794579715401</v>
      </c>
    </row>
    <row r="28" spans="1:8" ht="14.25" x14ac:dyDescent="0.2">
      <c r="A28" s="32">
        <v>27</v>
      </c>
      <c r="B28" s="33">
        <v>75</v>
      </c>
      <c r="C28" s="32">
        <v>265</v>
      </c>
      <c r="D28" s="32">
        <v>149161.538461538</v>
      </c>
      <c r="E28" s="32">
        <v>141527.88034187999</v>
      </c>
      <c r="F28" s="32">
        <v>7633.6581196581201</v>
      </c>
      <c r="G28" s="32">
        <v>141527.88034187999</v>
      </c>
      <c r="H28" s="32">
        <v>5.11771211157524E-2</v>
      </c>
    </row>
    <row r="29" spans="1:8" ht="14.25" x14ac:dyDescent="0.2">
      <c r="A29" s="32">
        <v>28</v>
      </c>
      <c r="B29" s="33">
        <v>76</v>
      </c>
      <c r="C29" s="32">
        <v>2705</v>
      </c>
      <c r="D29" s="32">
        <v>368925.398808547</v>
      </c>
      <c r="E29" s="32">
        <v>338008.07770000002</v>
      </c>
      <c r="F29" s="32">
        <v>30917.321108546999</v>
      </c>
      <c r="G29" s="32">
        <v>338008.07770000002</v>
      </c>
      <c r="H29" s="32">
        <v>8.3803720774972904E-2</v>
      </c>
    </row>
    <row r="30" spans="1:8" ht="14.25" x14ac:dyDescent="0.2">
      <c r="A30" s="32">
        <v>29</v>
      </c>
      <c r="B30" s="33">
        <v>99</v>
      </c>
      <c r="C30" s="32">
        <v>35</v>
      </c>
      <c r="D30" s="32">
        <v>19760.676196959401</v>
      </c>
      <c r="E30" s="32">
        <v>16995.874139626401</v>
      </c>
      <c r="F30" s="32">
        <v>2764.80205733303</v>
      </c>
      <c r="G30" s="32">
        <v>16995.874139626401</v>
      </c>
      <c r="H30" s="32">
        <v>0.13991434451815299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2014-11-04T00:42:47Z</dcterms:modified>
</cp:coreProperties>
</file>