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I39" i="2" l="1"/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<sst xmlns="http://schemas.openxmlformats.org/spreadsheetml/2006/main" count="116" uniqueCount="73">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</sst>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27" sqref="I27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47583824.199900001</v>
      </c>
      <c r="F3" s="25">
        <f>RA!I7</f>
        <v>-1915669.15</v>
      </c>
      <c r="G3" s="16">
        <f>E3-F3</f>
        <v>49499493.3499</v>
      </c>
      <c r="H3" s="27">
        <f>RA!J7</f>
        <v>-4.0258831277458098</v>
      </c>
      <c r="I3" s="20">
        <f>SUM(I4:I40)</f>
        <v>47583830.915593289</v>
      </c>
      <c r="J3" s="21">
        <f>SUM(J4:J40)</f>
        <v>49499496.957448877</v>
      </c>
      <c r="K3" s="22">
        <f>E3-I3</f>
        <v>-6.715693287551403</v>
      </c>
      <c r="L3" s="22">
        <f>G3-J3</f>
        <v>-3.6075488775968552</v>
      </c>
    </row>
    <row r="4" spans="1:13" x14ac:dyDescent="0.15">
      <c r="A4" s="41">
        <f>RA!A8</f>
        <v>41952</v>
      </c>
      <c r="B4" s="12">
        <v>12</v>
      </c>
      <c r="C4" s="38" t="s">
        <v>6</v>
      </c>
      <c r="D4" s="38"/>
      <c r="E4" s="15">
        <f>VLOOKUP(C4,RA!B8:D39,3,0)</f>
        <v>3911465.568</v>
      </c>
      <c r="F4" s="25">
        <f>VLOOKUP(C4,RA!B8:I43,8,0)</f>
        <v>-940470.36679999996</v>
      </c>
      <c r="G4" s="16">
        <f t="shared" ref="G4:G40" si="0">E4-F4</f>
        <v>4851935.9347999999</v>
      </c>
      <c r="H4" s="27">
        <f>RA!J8</f>
        <v>-24.043938274544999</v>
      </c>
      <c r="I4" s="20">
        <f>VLOOKUP(B4,RMS!B:D,3,FALSE)</f>
        <v>3911466.7077726498</v>
      </c>
      <c r="J4" s="21">
        <f>VLOOKUP(B4,RMS!B:E,4,FALSE)</f>
        <v>4851935.9422546998</v>
      </c>
      <c r="K4" s="22">
        <f t="shared" ref="K4:K40" si="1">E4-I4</f>
        <v>-1.1397726498544216</v>
      </c>
      <c r="L4" s="22">
        <f t="shared" ref="L4:L40" si="2">G4-J4</f>
        <v>-7.4546998366713524E-3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160015.84479999999</v>
      </c>
      <c r="F5" s="25">
        <f>VLOOKUP(C5,RA!B9:I44,8,0)</f>
        <v>35189.950400000002</v>
      </c>
      <c r="G5" s="16">
        <f t="shared" si="0"/>
        <v>124825.89439999999</v>
      </c>
      <c r="H5" s="27">
        <f>RA!J9</f>
        <v>21.991541177677199</v>
      </c>
      <c r="I5" s="20">
        <f>VLOOKUP(B5,RMS!B:D,3,FALSE)</f>
        <v>160015.91931033999</v>
      </c>
      <c r="J5" s="21">
        <f>VLOOKUP(B5,RMS!B:E,4,FALSE)</f>
        <v>124825.89330756399</v>
      </c>
      <c r="K5" s="22">
        <f t="shared" si="1"/>
        <v>-7.4510339996777475E-2</v>
      </c>
      <c r="L5" s="22">
        <f t="shared" si="2"/>
        <v>1.0924359958153218E-3</v>
      </c>
      <c r="M5" s="35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238926.3414</v>
      </c>
      <c r="F6" s="25">
        <f>VLOOKUP(C6,RA!B10:I45,8,0)</f>
        <v>34019.932099999998</v>
      </c>
      <c r="G6" s="16">
        <f t="shared" si="0"/>
        <v>204906.4093</v>
      </c>
      <c r="H6" s="27">
        <f>RA!J10</f>
        <v>14.2386694998377</v>
      </c>
      <c r="I6" s="20">
        <f>VLOOKUP(B6,RMS!B:D,3,FALSE)</f>
        <v>238929.359011111</v>
      </c>
      <c r="J6" s="21">
        <f>VLOOKUP(B6,RMS!B:E,4,FALSE)</f>
        <v>204906.409848718</v>
      </c>
      <c r="K6" s="22">
        <f t="shared" si="1"/>
        <v>-3.0176111109904014</v>
      </c>
      <c r="L6" s="22">
        <f t="shared" si="2"/>
        <v>-5.487180023919791E-4</v>
      </c>
      <c r="M6" s="35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449885.90360000002</v>
      </c>
      <c r="F7" s="25">
        <f>VLOOKUP(C7,RA!B11:I46,8,0)</f>
        <v>-148538.04579999999</v>
      </c>
      <c r="G7" s="16">
        <f t="shared" si="0"/>
        <v>598423.94940000004</v>
      </c>
      <c r="H7" s="27">
        <f>RA!J11</f>
        <v>-33.016825957736003</v>
      </c>
      <c r="I7" s="20">
        <f>VLOOKUP(B7,RMS!B:D,3,FALSE)</f>
        <v>449885.734437607</v>
      </c>
      <c r="J7" s="21">
        <f>VLOOKUP(B7,RMS!B:E,4,FALSE)</f>
        <v>598423.95036581205</v>
      </c>
      <c r="K7" s="22">
        <f t="shared" si="1"/>
        <v>0.1691623930237256</v>
      </c>
      <c r="L7" s="22">
        <f t="shared" si="2"/>
        <v>-9.6581201069056988E-4</v>
      </c>
      <c r="M7" s="35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2648403.9835999999</v>
      </c>
      <c r="F8" s="25">
        <f>VLOOKUP(C8,RA!B12:I47,8,0)</f>
        <v>-51354.524799999999</v>
      </c>
      <c r="G8" s="16">
        <f t="shared" si="0"/>
        <v>2699758.5083999997</v>
      </c>
      <c r="H8" s="27">
        <f>RA!J12</f>
        <v>-1.9390744432499001</v>
      </c>
      <c r="I8" s="20">
        <f>VLOOKUP(B8,RMS!B:D,3,FALSE)</f>
        <v>2648404.2463205098</v>
      </c>
      <c r="J8" s="21">
        <f>VLOOKUP(B8,RMS!B:E,4,FALSE)</f>
        <v>2699758.5098350402</v>
      </c>
      <c r="K8" s="22">
        <f t="shared" si="1"/>
        <v>-0.26272050989791751</v>
      </c>
      <c r="L8" s="22">
        <f t="shared" si="2"/>
        <v>-1.4350404962897301E-3</v>
      </c>
      <c r="M8" s="35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1291087.9242</v>
      </c>
      <c r="F9" s="25">
        <f>VLOOKUP(C9,RA!B13:I48,8,0)</f>
        <v>36759.936000000002</v>
      </c>
      <c r="G9" s="16">
        <f t="shared" si="0"/>
        <v>1254327.9882</v>
      </c>
      <c r="H9" s="27">
        <f>RA!J13</f>
        <v>2.8472062445148798</v>
      </c>
      <c r="I9" s="20">
        <f>VLOOKUP(B9,RMS!B:D,3,FALSE)</f>
        <v>1291088.1792675201</v>
      </c>
      <c r="J9" s="21">
        <f>VLOOKUP(B9,RMS!B:E,4,FALSE)</f>
        <v>1254327.9874299101</v>
      </c>
      <c r="K9" s="22">
        <f t="shared" si="1"/>
        <v>-0.25506752007640898</v>
      </c>
      <c r="L9" s="22">
        <f t="shared" si="2"/>
        <v>7.7008991502225399E-4</v>
      </c>
      <c r="M9" s="35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568531.08849999995</v>
      </c>
      <c r="F10" s="25">
        <f>VLOOKUP(C10,RA!B14:I49,8,0)</f>
        <v>79262.2451</v>
      </c>
      <c r="G10" s="16">
        <f t="shared" si="0"/>
        <v>489268.84339999995</v>
      </c>
      <c r="H10" s="27">
        <f>RA!J14</f>
        <v>13.9415850255654</v>
      </c>
      <c r="I10" s="20">
        <f>VLOOKUP(B10,RMS!B:D,3,FALSE)</f>
        <v>568531.11068888905</v>
      </c>
      <c r="J10" s="21">
        <f>VLOOKUP(B10,RMS!B:E,4,FALSE)</f>
        <v>489268.85290170897</v>
      </c>
      <c r="K10" s="22">
        <f t="shared" si="1"/>
        <v>-2.2188889095559716E-2</v>
      </c>
      <c r="L10" s="22">
        <f t="shared" si="2"/>
        <v>-9.5017090206965804E-3</v>
      </c>
      <c r="M10" s="35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1520864.767</v>
      </c>
      <c r="F11" s="25">
        <f>VLOOKUP(C11,RA!B15:I50,8,0)</f>
        <v>-252720.253</v>
      </c>
      <c r="G11" s="16">
        <f t="shared" si="0"/>
        <v>1773585.02</v>
      </c>
      <c r="H11" s="27">
        <f>RA!J15</f>
        <v>-16.616878665583599</v>
      </c>
      <c r="I11" s="20">
        <f>VLOOKUP(B11,RMS!B:D,3,FALSE)</f>
        <v>1520864.3085743601</v>
      </c>
      <c r="J11" s="21">
        <f>VLOOKUP(B11,RMS!B:E,4,FALSE)</f>
        <v>1773585.0167316201</v>
      </c>
      <c r="K11" s="22">
        <f t="shared" si="1"/>
        <v>0.45842563989572227</v>
      </c>
      <c r="L11" s="22">
        <f t="shared" si="2"/>
        <v>3.2683799508959055E-3</v>
      </c>
      <c r="M11" s="35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991622.68290000001</v>
      </c>
      <c r="F12" s="25">
        <f>VLOOKUP(C12,RA!B16:I51,8,0)</f>
        <v>95928.465100000001</v>
      </c>
      <c r="G12" s="16">
        <f t="shared" si="0"/>
        <v>895694.21779999998</v>
      </c>
      <c r="H12" s="27">
        <f>RA!J16</f>
        <v>9.6738877351471295</v>
      </c>
      <c r="I12" s="20">
        <f>VLOOKUP(B12,RMS!B:D,3,FALSE)</f>
        <v>991622.24434102594</v>
      </c>
      <c r="J12" s="21">
        <f>VLOOKUP(B12,RMS!B:E,4,FALSE)</f>
        <v>895694.21804358996</v>
      </c>
      <c r="K12" s="22">
        <f t="shared" si="1"/>
        <v>0.43855897407047451</v>
      </c>
      <c r="L12" s="22">
        <f t="shared" si="2"/>
        <v>-2.435899805277586E-4</v>
      </c>
      <c r="M12" s="35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804358.61490000004</v>
      </c>
      <c r="F13" s="25">
        <f>VLOOKUP(C13,RA!B17:I52,8,0)</f>
        <v>13453.0239</v>
      </c>
      <c r="G13" s="16">
        <f t="shared" si="0"/>
        <v>790905.59100000001</v>
      </c>
      <c r="H13" s="27">
        <f>RA!J17</f>
        <v>1.67251567283487</v>
      </c>
      <c r="I13" s="20">
        <f>VLOOKUP(B13,RMS!B:D,3,FALSE)</f>
        <v>804358.87887606805</v>
      </c>
      <c r="J13" s="21">
        <f>VLOOKUP(B13,RMS!B:E,4,FALSE)</f>
        <v>790905.59142478602</v>
      </c>
      <c r="K13" s="22">
        <f t="shared" si="1"/>
        <v>-0.26397606800310314</v>
      </c>
      <c r="L13" s="22">
        <f t="shared" si="2"/>
        <v>-4.2478600516915321E-4</v>
      </c>
      <c r="M13" s="35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5178303.0724999998</v>
      </c>
      <c r="F14" s="25">
        <f>VLOOKUP(C14,RA!B18:I53,8,0)</f>
        <v>-694343.34279999998</v>
      </c>
      <c r="G14" s="16">
        <f t="shared" si="0"/>
        <v>5872646.4152999995</v>
      </c>
      <c r="H14" s="27">
        <f>RA!J18</f>
        <v>-13.408704223732901</v>
      </c>
      <c r="I14" s="20">
        <f>VLOOKUP(B14,RMS!B:D,3,FALSE)</f>
        <v>5178304.0789051298</v>
      </c>
      <c r="J14" s="21">
        <f>VLOOKUP(B14,RMS!B:E,4,FALSE)</f>
        <v>5872646.4077777797</v>
      </c>
      <c r="K14" s="22">
        <f t="shared" si="1"/>
        <v>-1.0064051300287247</v>
      </c>
      <c r="L14" s="22">
        <f t="shared" si="2"/>
        <v>7.5222197920084E-3</v>
      </c>
      <c r="M14" s="35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1964313.4243999999</v>
      </c>
      <c r="F15" s="25">
        <f>VLOOKUP(C15,RA!B19:I54,8,0)</f>
        <v>-79391.798299999995</v>
      </c>
      <c r="G15" s="16">
        <f t="shared" si="0"/>
        <v>2043705.2226999998</v>
      </c>
      <c r="H15" s="27">
        <f>RA!J19</f>
        <v>-4.0417072608588498</v>
      </c>
      <c r="I15" s="20">
        <f>VLOOKUP(B15,RMS!B:D,3,FALSE)</f>
        <v>1964313.77966239</v>
      </c>
      <c r="J15" s="21">
        <f>VLOOKUP(B15,RMS!B:E,4,FALSE)</f>
        <v>2043705.2213478601</v>
      </c>
      <c r="K15" s="22">
        <f t="shared" si="1"/>
        <v>-0.35526239010505378</v>
      </c>
      <c r="L15" s="22">
        <f t="shared" si="2"/>
        <v>1.3521397486329079E-3</v>
      </c>
      <c r="M15" s="35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5843193.4468999999</v>
      </c>
      <c r="F16" s="25">
        <f>VLOOKUP(C16,RA!B20:I55,8,0)</f>
        <v>-445764.71110000001</v>
      </c>
      <c r="G16" s="16">
        <f t="shared" si="0"/>
        <v>6288958.1579999998</v>
      </c>
      <c r="H16" s="27">
        <f>RA!J20</f>
        <v>-7.62878578556204</v>
      </c>
      <c r="I16" s="20">
        <f>VLOOKUP(B16,RMS!B:D,3,FALSE)</f>
        <v>5843194.1308000004</v>
      </c>
      <c r="J16" s="21">
        <f>VLOOKUP(B16,RMS!B:E,4,FALSE)</f>
        <v>6288958.1579999998</v>
      </c>
      <c r="K16" s="22">
        <f t="shared" si="1"/>
        <v>-0.68390000052750111</v>
      </c>
      <c r="L16" s="22">
        <f t="shared" si="2"/>
        <v>0</v>
      </c>
      <c r="M16" s="35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914186.04319999996</v>
      </c>
      <c r="F17" s="25">
        <f>VLOOKUP(C17,RA!B21:I56,8,0)</f>
        <v>-28548.467799999999</v>
      </c>
      <c r="G17" s="16">
        <f t="shared" si="0"/>
        <v>942734.51099999994</v>
      </c>
      <c r="H17" s="27">
        <f>RA!J21</f>
        <v>-3.1228291016202201</v>
      </c>
      <c r="I17" s="20">
        <f>VLOOKUP(B17,RMS!B:D,3,FALSE)</f>
        <v>914185.84467364801</v>
      </c>
      <c r="J17" s="21">
        <f>VLOOKUP(B17,RMS!B:E,4,FALSE)</f>
        <v>942734.51098023599</v>
      </c>
      <c r="K17" s="22">
        <f t="shared" si="1"/>
        <v>0.19852635194547474</v>
      </c>
      <c r="L17" s="22">
        <f t="shared" si="2"/>
        <v>1.976394560188055E-5</v>
      </c>
      <c r="M17" s="35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1631199.4617000001</v>
      </c>
      <c r="F18" s="25">
        <f>VLOOKUP(C18,RA!B22:I57,8,0)</f>
        <v>68801.330400000006</v>
      </c>
      <c r="G18" s="16">
        <f t="shared" si="0"/>
        <v>1562398.1313</v>
      </c>
      <c r="H18" s="27">
        <f>RA!J22</f>
        <v>4.2178367523672904</v>
      </c>
      <c r="I18" s="20">
        <f>VLOOKUP(B18,RMS!B:D,3,FALSE)</f>
        <v>1631201.3868666701</v>
      </c>
      <c r="J18" s="21">
        <f>VLOOKUP(B18,RMS!B:E,4,FALSE)</f>
        <v>1562398.1299000001</v>
      </c>
      <c r="K18" s="22">
        <f t="shared" si="1"/>
        <v>-1.9251666700001806</v>
      </c>
      <c r="L18" s="22">
        <f t="shared" si="2"/>
        <v>1.39999995008111E-3</v>
      </c>
      <c r="M18" s="35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5146526.5049999999</v>
      </c>
      <c r="F19" s="25">
        <f>VLOOKUP(C19,RA!B23:I58,8,0)</f>
        <v>414465.39010000002</v>
      </c>
      <c r="G19" s="16">
        <f t="shared" si="0"/>
        <v>4732061.1148999995</v>
      </c>
      <c r="H19" s="27">
        <f>RA!J23</f>
        <v>8.0533033240445704</v>
      </c>
      <c r="I19" s="20">
        <f>VLOOKUP(B19,RMS!B:D,3,FALSE)</f>
        <v>5146526.6152572604</v>
      </c>
      <c r="J19" s="21">
        <f>VLOOKUP(B19,RMS!B:E,4,FALSE)</f>
        <v>4732061.1555333296</v>
      </c>
      <c r="K19" s="22">
        <f t="shared" si="1"/>
        <v>-0.11025726050138474</v>
      </c>
      <c r="L19" s="22">
        <f t="shared" si="2"/>
        <v>-4.0633330121636391E-2</v>
      </c>
      <c r="M19" s="35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458392.30969999998</v>
      </c>
      <c r="F20" s="25">
        <f>VLOOKUP(C20,RA!B24:I59,8,0)</f>
        <v>40609.1535</v>
      </c>
      <c r="G20" s="16">
        <f t="shared" si="0"/>
        <v>417783.15619999997</v>
      </c>
      <c r="H20" s="27">
        <f>RA!J24</f>
        <v>8.8590390023290606</v>
      </c>
      <c r="I20" s="20">
        <f>VLOOKUP(B20,RMS!B:D,3,FALSE)</f>
        <v>458392.58896218101</v>
      </c>
      <c r="J20" s="21">
        <f>VLOOKUP(B20,RMS!B:E,4,FALSE)</f>
        <v>417783.15804861498</v>
      </c>
      <c r="K20" s="22">
        <f t="shared" si="1"/>
        <v>-0.27926218102220446</v>
      </c>
      <c r="L20" s="22">
        <f t="shared" si="2"/>
        <v>-1.8486150074750185E-3</v>
      </c>
      <c r="M20" s="35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584618.29890000005</v>
      </c>
      <c r="F21" s="25">
        <f>VLOOKUP(C21,RA!B25:I60,8,0)</f>
        <v>16210.3626</v>
      </c>
      <c r="G21" s="16">
        <f t="shared" si="0"/>
        <v>568407.93630000006</v>
      </c>
      <c r="H21" s="27">
        <f>RA!J25</f>
        <v>2.7728113592237702</v>
      </c>
      <c r="I21" s="20">
        <f>VLOOKUP(B21,RMS!B:D,3,FALSE)</f>
        <v>584618.28592519497</v>
      </c>
      <c r="J21" s="21">
        <f>VLOOKUP(B21,RMS!B:E,4,FALSE)</f>
        <v>568407.94008681295</v>
      </c>
      <c r="K21" s="22">
        <f t="shared" si="1"/>
        <v>1.2974805082194507E-2</v>
      </c>
      <c r="L21" s="22">
        <f t="shared" si="2"/>
        <v>-3.7868128856644034E-3</v>
      </c>
      <c r="M21" s="35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893115.51130000001</v>
      </c>
      <c r="F22" s="25">
        <f>VLOOKUP(C22,RA!B26:I61,8,0)</f>
        <v>158000.35209999999</v>
      </c>
      <c r="G22" s="16">
        <f t="shared" si="0"/>
        <v>735115.15919999999</v>
      </c>
      <c r="H22" s="27">
        <f>RA!J26</f>
        <v>17.6909201666443</v>
      </c>
      <c r="I22" s="20">
        <f>VLOOKUP(B22,RMS!B:D,3,FALSE)</f>
        <v>893115.50152446097</v>
      </c>
      <c r="J22" s="21">
        <f>VLOOKUP(B22,RMS!B:E,4,FALSE)</f>
        <v>735115.12805851002</v>
      </c>
      <c r="K22" s="22">
        <f t="shared" si="1"/>
        <v>9.7755390452221036E-3</v>
      </c>
      <c r="L22" s="22">
        <f t="shared" si="2"/>
        <v>3.1141489977017045E-2</v>
      </c>
      <c r="M22" s="35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451162.685</v>
      </c>
      <c r="F23" s="25">
        <f>VLOOKUP(C23,RA!B27:I62,8,0)</f>
        <v>79047.4522</v>
      </c>
      <c r="G23" s="16">
        <f t="shared" si="0"/>
        <v>372115.2328</v>
      </c>
      <c r="H23" s="27">
        <f>RA!J27</f>
        <v>17.520831138771999</v>
      </c>
      <c r="I23" s="20">
        <f>VLOOKUP(B23,RMS!B:D,3,FALSE)</f>
        <v>451162.56195931497</v>
      </c>
      <c r="J23" s="21">
        <f>VLOOKUP(B23,RMS!B:E,4,FALSE)</f>
        <v>372115.23416911502</v>
      </c>
      <c r="K23" s="22">
        <f t="shared" si="1"/>
        <v>0.12304068502271548</v>
      </c>
      <c r="L23" s="22">
        <f t="shared" si="2"/>
        <v>-1.3691150234080851E-3</v>
      </c>
      <c r="M23" s="35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2608537.7480000001</v>
      </c>
      <c r="F24" s="25">
        <f>VLOOKUP(C24,RA!B28:I63,8,0)</f>
        <v>-147107.7107</v>
      </c>
      <c r="G24" s="16">
        <f t="shared" si="0"/>
        <v>2755645.4587000003</v>
      </c>
      <c r="H24" s="27">
        <f>RA!J28</f>
        <v>-5.6394702669259598</v>
      </c>
      <c r="I24" s="20">
        <f>VLOOKUP(B24,RMS!B:D,3,FALSE)</f>
        <v>2608537.7429504399</v>
      </c>
      <c r="J24" s="21">
        <f>VLOOKUP(B24,RMS!B:E,4,FALSE)</f>
        <v>2755645.4579008799</v>
      </c>
      <c r="K24" s="22">
        <f t="shared" si="1"/>
        <v>5.0495602190494537E-3</v>
      </c>
      <c r="L24" s="22">
        <f t="shared" si="2"/>
        <v>7.9912040382623672E-4</v>
      </c>
      <c r="M24" s="35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1123816.7938000001</v>
      </c>
      <c r="F25" s="25">
        <f>VLOOKUP(C25,RA!B29:I64,8,0)</f>
        <v>107241.7261</v>
      </c>
      <c r="G25" s="16">
        <f t="shared" si="0"/>
        <v>1016575.0677000001</v>
      </c>
      <c r="H25" s="27">
        <f>RA!J29</f>
        <v>9.54263423465847</v>
      </c>
      <c r="I25" s="20">
        <f>VLOOKUP(B25,RMS!B:D,3,FALSE)</f>
        <v>1123816.8076778799</v>
      </c>
      <c r="J25" s="21">
        <f>VLOOKUP(B25,RMS!B:E,4,FALSE)</f>
        <v>1016575.09802237</v>
      </c>
      <c r="K25" s="22">
        <f t="shared" si="1"/>
        <v>-1.3877879828214645E-2</v>
      </c>
      <c r="L25" s="22">
        <f t="shared" si="2"/>
        <v>-3.0322369886562228E-2</v>
      </c>
      <c r="M25" s="35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1428387.9114000001</v>
      </c>
      <c r="F26" s="25">
        <f>VLOOKUP(C26,RA!B30:I65,8,0)</f>
        <v>113631.29670000001</v>
      </c>
      <c r="G26" s="16">
        <f t="shared" si="0"/>
        <v>1314756.6147</v>
      </c>
      <c r="H26" s="27">
        <f>RA!J30</f>
        <v>7.95521271169447</v>
      </c>
      <c r="I26" s="20">
        <f>VLOOKUP(B26,RMS!B:D,3,FALSE)</f>
        <v>1428387.8762044201</v>
      </c>
      <c r="J26" s="21">
        <f>VLOOKUP(B26,RMS!B:E,4,FALSE)</f>
        <v>1314756.61679723</v>
      </c>
      <c r="K26" s="22">
        <f t="shared" si="1"/>
        <v>3.5195579985156655E-2</v>
      </c>
      <c r="L26" s="22">
        <f t="shared" si="2"/>
        <v>-2.0972299389541149E-3</v>
      </c>
      <c r="M26" s="35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4949738.6688999999</v>
      </c>
      <c r="F27" s="25">
        <f>VLOOKUP(C27,RA!B31:I66,8,0)</f>
        <v>-537601.57629999996</v>
      </c>
      <c r="G27" s="16">
        <f t="shared" si="0"/>
        <v>5487340.2451999998</v>
      </c>
      <c r="H27" s="27">
        <f>RA!J31</f>
        <v>-10.8612113135959</v>
      </c>
      <c r="I27" s="20">
        <f>VLOOKUP(B27,RMS!B:D,3,FALSE)</f>
        <v>4949737.6585699096</v>
      </c>
      <c r="J27" s="21">
        <f>VLOOKUP(B27,RMS!B:E,4,FALSE)</f>
        <v>5487343.8033283204</v>
      </c>
      <c r="K27" s="22">
        <f t="shared" si="1"/>
        <v>1.0103300902992487</v>
      </c>
      <c r="L27" s="22">
        <f t="shared" si="2"/>
        <v>-3.5581283206120133</v>
      </c>
      <c r="M27" s="35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169068.4877</v>
      </c>
      <c r="F28" s="25">
        <f>VLOOKUP(C28,RA!B32:I67,8,0)</f>
        <v>41799.076200000003</v>
      </c>
      <c r="G28" s="16">
        <f t="shared" si="0"/>
        <v>127269.41149999999</v>
      </c>
      <c r="H28" s="27">
        <f>RA!J32</f>
        <v>24.723162056177799</v>
      </c>
      <c r="I28" s="20">
        <f>VLOOKUP(B28,RMS!B:D,3,FALSE)</f>
        <v>169068.26994882399</v>
      </c>
      <c r="J28" s="21">
        <f>VLOOKUP(B28,RMS!B:E,4,FALSE)</f>
        <v>127269.407462259</v>
      </c>
      <c r="K28" s="22">
        <f t="shared" si="1"/>
        <v>0.21775117600918747</v>
      </c>
      <c r="L28" s="22">
        <f t="shared" si="2"/>
        <v>4.037740989588201E-3</v>
      </c>
      <c r="M28" s="35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495324.31109999999</v>
      </c>
      <c r="F31" s="25">
        <f>VLOOKUP(C31,RA!B35:I70,8,0)</f>
        <v>-10029.2312</v>
      </c>
      <c r="G31" s="16">
        <f t="shared" si="0"/>
        <v>505353.54229999997</v>
      </c>
      <c r="H31" s="27">
        <f>RA!J35</f>
        <v>-2.0247807295643199</v>
      </c>
      <c r="I31" s="20">
        <f>VLOOKUP(B31,RMS!B:D,3,FALSE)</f>
        <v>495324.3101</v>
      </c>
      <c r="J31" s="21">
        <f>VLOOKUP(B31,RMS!B:E,4,FALSE)</f>
        <v>505353.53779999999</v>
      </c>
      <c r="K31" s="22">
        <f t="shared" si="1"/>
        <v>9.9999998928979039E-4</v>
      </c>
      <c r="L31" s="22">
        <f t="shared" si="2"/>
        <v>4.4999999809078872E-3</v>
      </c>
      <c r="M31" s="35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287617.0943</v>
      </c>
      <c r="F35" s="25">
        <f>VLOOKUP(C35,RA!B8:I74,8,0)</f>
        <v>15103.3177</v>
      </c>
      <c r="G35" s="16">
        <f t="shared" si="0"/>
        <v>272513.77659999998</v>
      </c>
      <c r="H35" s="27">
        <f>RA!J39</f>
        <v>5.2511891675834903</v>
      </c>
      <c r="I35" s="20">
        <f>VLOOKUP(B35,RMS!B:D,3,FALSE)</f>
        <v>287617.094017094</v>
      </c>
      <c r="J35" s="21">
        <f>VLOOKUP(B35,RMS!B:E,4,FALSE)</f>
        <v>272513.77777777798</v>
      </c>
      <c r="K35" s="22">
        <f t="shared" si="1"/>
        <v>2.8290599584579468E-4</v>
      </c>
      <c r="L35" s="22">
        <f t="shared" si="2"/>
        <v>-1.1777780018746853E-3</v>
      </c>
      <c r="M35" s="35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842544.03960000002</v>
      </c>
      <c r="F36" s="25">
        <f>VLOOKUP(C36,RA!B8:I75,8,0)</f>
        <v>62990.983</v>
      </c>
      <c r="G36" s="16">
        <f t="shared" si="0"/>
        <v>779553.05660000001</v>
      </c>
      <c r="H36" s="27">
        <f>RA!J40</f>
        <v>7.4762837358513803</v>
      </c>
      <c r="I36" s="20">
        <f>VLOOKUP(B36,RMS!B:D,3,FALSE)</f>
        <v>842544.02491282101</v>
      </c>
      <c r="J36" s="21">
        <f>VLOOKUP(B36,RMS!B:E,4,FALSE)</f>
        <v>779553.06045213703</v>
      </c>
      <c r="K36" s="22">
        <f t="shared" si="1"/>
        <v>1.468717900570482E-2</v>
      </c>
      <c r="L36" s="22">
        <f t="shared" si="2"/>
        <v>-3.8521370152011514E-3</v>
      </c>
      <c r="M36" s="35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5128.2052000000003</v>
      </c>
      <c r="F39" s="25">
        <f>VLOOKUP(C39,RA!B11:I78,8,0)</f>
        <v>5128.2034000000003</v>
      </c>
      <c r="G39" s="16">
        <f t="shared" si="0"/>
        <v>1.8000000000029104E-3</v>
      </c>
      <c r="H39" s="27">
        <f>RA!J43</f>
        <v>99.999964900000506</v>
      </c>
      <c r="I39" s="20">
        <f>VLOOKUP(B39,RMS!B:D,3,FALSE)</f>
        <v>5128.2051000000001</v>
      </c>
      <c r="J39" s="21">
        <v>0</v>
      </c>
      <c r="K39" s="22">
        <f t="shared" si="1"/>
        <v>1.0000000020227162E-4</v>
      </c>
      <c r="L39" s="22">
        <f t="shared" si="2"/>
        <v>1.8000000000029104E-3</v>
      </c>
      <c r="M39" s="35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23487.4624</v>
      </c>
      <c r="F40" s="25">
        <f>VLOOKUP(C40,RA!B8:I78,8,0)</f>
        <v>2558.6819999999998</v>
      </c>
      <c r="G40" s="16">
        <f t="shared" si="0"/>
        <v>20928.7804</v>
      </c>
      <c r="H40" s="27">
        <f>RA!J43</f>
        <v>99.999964900000506</v>
      </c>
      <c r="I40" s="20">
        <f>VLOOKUP(B40,RMS!B:D,3,FALSE)</f>
        <v>23487.4629755692</v>
      </c>
      <c r="J40" s="21">
        <f>VLOOKUP(B40,RMS!B:E,4,FALSE)</f>
        <v>20928.781862188898</v>
      </c>
      <c r="K40" s="22">
        <f t="shared" si="1"/>
        <v>-5.7556920000934042E-4</v>
      </c>
      <c r="L40" s="22">
        <f t="shared" si="2"/>
        <v>-1.4621888985857368E-3</v>
      </c>
      <c r="M40" s="35"/>
    </row>
  </sheetData>
  <mergeCells count="40">
    <mergeCell ref="C38:D38"/>
    <mergeCell ref="C29:D29"/>
    <mergeCell ref="C27:D27"/>
    <mergeCell ref="C28:D28"/>
    <mergeCell ref="C23:D23"/>
    <mergeCell ref="C24:D24"/>
    <mergeCell ref="C25:D25"/>
    <mergeCell ref="C26:D26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7.7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9.25" style="36" bestFit="1" customWidth="1"/>
    <col min="17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47583824.199900001</v>
      </c>
      <c r="E7" s="65">
        <v>24299572.921799999</v>
      </c>
      <c r="F7" s="66">
        <v>195.821648195351</v>
      </c>
      <c r="G7" s="65">
        <v>17791413.359000001</v>
      </c>
      <c r="H7" s="66">
        <v>167.45387361723701</v>
      </c>
      <c r="I7" s="65">
        <v>-1915669.15</v>
      </c>
      <c r="J7" s="66">
        <v>-4.0258831277458098</v>
      </c>
      <c r="K7" s="65">
        <v>1803353.7709999999</v>
      </c>
      <c r="L7" s="66">
        <v>10.136090565777099</v>
      </c>
      <c r="M7" s="66">
        <v>-2.0622813897118601</v>
      </c>
      <c r="N7" s="65">
        <v>223312689.77540001</v>
      </c>
      <c r="O7" s="65">
        <v>6121473111.0033998</v>
      </c>
      <c r="P7" s="65">
        <v>1794879</v>
      </c>
      <c r="Q7" s="65">
        <v>1773979</v>
      </c>
      <c r="R7" s="66">
        <v>1.1781424695557201</v>
      </c>
      <c r="S7" s="65">
        <v>26.510881346263499</v>
      </c>
      <c r="T7" s="65">
        <v>26.562865825920198</v>
      </c>
      <c r="U7" s="67">
        <v>-0.19608733100088399</v>
      </c>
      <c r="V7" s="55"/>
      <c r="W7" s="55"/>
    </row>
    <row r="8" spans="1:23" ht="14.25" thickBot="1" x14ac:dyDescent="0.2">
      <c r="A8" s="52">
        <v>41952</v>
      </c>
      <c r="B8" s="42" t="s">
        <v>6</v>
      </c>
      <c r="C8" s="43"/>
      <c r="D8" s="68">
        <v>3911465.568</v>
      </c>
      <c r="E8" s="68">
        <v>837313.06339999998</v>
      </c>
      <c r="F8" s="69">
        <v>467.14493526675301</v>
      </c>
      <c r="G8" s="68">
        <v>589235.25890000002</v>
      </c>
      <c r="H8" s="69">
        <v>563.82069112802697</v>
      </c>
      <c r="I8" s="68">
        <v>-940470.36679999996</v>
      </c>
      <c r="J8" s="69">
        <v>-24.043938274544999</v>
      </c>
      <c r="K8" s="68">
        <v>108597.1407</v>
      </c>
      <c r="L8" s="69">
        <v>18.430183710107901</v>
      </c>
      <c r="M8" s="69">
        <v>-9.6601761403465805</v>
      </c>
      <c r="N8" s="68">
        <v>8857454.7523999996</v>
      </c>
      <c r="O8" s="68">
        <v>233273855.06</v>
      </c>
      <c r="P8" s="68">
        <v>82318</v>
      </c>
      <c r="Q8" s="68">
        <v>38461</v>
      </c>
      <c r="R8" s="69">
        <v>114.02979641715</v>
      </c>
      <c r="S8" s="68">
        <v>47.516528195534399</v>
      </c>
      <c r="T8" s="68">
        <v>22.395216512831201</v>
      </c>
      <c r="U8" s="70">
        <v>52.8685757076505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160015.84479999999</v>
      </c>
      <c r="E9" s="68">
        <v>152342.36170000001</v>
      </c>
      <c r="F9" s="69">
        <v>105.036998911118</v>
      </c>
      <c r="G9" s="68">
        <v>120013.96189999999</v>
      </c>
      <c r="H9" s="69">
        <v>33.331024379755902</v>
      </c>
      <c r="I9" s="68">
        <v>35189.950400000002</v>
      </c>
      <c r="J9" s="69">
        <v>21.991541177677199</v>
      </c>
      <c r="K9" s="68">
        <v>26462.860100000002</v>
      </c>
      <c r="L9" s="69">
        <v>22.049817938724299</v>
      </c>
      <c r="M9" s="69">
        <v>0.32978635971400599</v>
      </c>
      <c r="N9" s="68">
        <v>946810.61569999997</v>
      </c>
      <c r="O9" s="68">
        <v>39958088.3825</v>
      </c>
      <c r="P9" s="68">
        <v>9474</v>
      </c>
      <c r="Q9" s="68">
        <v>9817</v>
      </c>
      <c r="R9" s="69">
        <v>-3.4939390852602701</v>
      </c>
      <c r="S9" s="68">
        <v>16.889998395608998</v>
      </c>
      <c r="T9" s="68">
        <v>17.066159936844301</v>
      </c>
      <c r="U9" s="70">
        <v>-1.04299323841863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238926.3414</v>
      </c>
      <c r="E10" s="68">
        <v>185182.9706</v>
      </c>
      <c r="F10" s="69">
        <v>129.02176729634999</v>
      </c>
      <c r="G10" s="68">
        <v>166890.2084</v>
      </c>
      <c r="H10" s="69">
        <v>43.163786354286799</v>
      </c>
      <c r="I10" s="68">
        <v>34019.932099999998</v>
      </c>
      <c r="J10" s="69">
        <v>14.2386694998377</v>
      </c>
      <c r="K10" s="68">
        <v>42370.173499999997</v>
      </c>
      <c r="L10" s="69">
        <v>25.388052364610701</v>
      </c>
      <c r="M10" s="69">
        <v>-0.197078291407044</v>
      </c>
      <c r="N10" s="68">
        <v>1243940.4572000001</v>
      </c>
      <c r="O10" s="68">
        <v>56287078.643799998</v>
      </c>
      <c r="P10" s="68">
        <v>148127</v>
      </c>
      <c r="Q10" s="68">
        <v>147232</v>
      </c>
      <c r="R10" s="69">
        <v>0.60788415561834297</v>
      </c>
      <c r="S10" s="68">
        <v>1.6129830577815001</v>
      </c>
      <c r="T10" s="68">
        <v>1.58033690162465</v>
      </c>
      <c r="U10" s="70">
        <v>2.0239615040813299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449885.90360000002</v>
      </c>
      <c r="E11" s="68">
        <v>97876.085500000001</v>
      </c>
      <c r="F11" s="69">
        <v>459.64844354140001</v>
      </c>
      <c r="G11" s="68">
        <v>44874.623099999997</v>
      </c>
      <c r="H11" s="69">
        <v>902.53968172046905</v>
      </c>
      <c r="I11" s="68">
        <v>-148538.04579999999</v>
      </c>
      <c r="J11" s="69">
        <v>-33.016825957736003</v>
      </c>
      <c r="K11" s="68">
        <v>10694.748799999999</v>
      </c>
      <c r="L11" s="69">
        <v>23.832509470146402</v>
      </c>
      <c r="M11" s="69">
        <v>-14.8888765484609</v>
      </c>
      <c r="N11" s="68">
        <v>919378.92110000004</v>
      </c>
      <c r="O11" s="68">
        <v>23030318.666999999</v>
      </c>
      <c r="P11" s="68">
        <v>16630</v>
      </c>
      <c r="Q11" s="68">
        <v>4166</v>
      </c>
      <c r="R11" s="69">
        <v>299.183869419107</v>
      </c>
      <c r="S11" s="68">
        <v>27.052670090198401</v>
      </c>
      <c r="T11" s="68">
        <v>19.980950120019202</v>
      </c>
      <c r="U11" s="70">
        <v>26.1405618986993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2648403.9835999999</v>
      </c>
      <c r="E12" s="68">
        <v>391757.64059999998</v>
      </c>
      <c r="F12" s="69">
        <v>676.03122674105703</v>
      </c>
      <c r="G12" s="68">
        <v>183565.15640000001</v>
      </c>
      <c r="H12" s="69">
        <v>1342.75963670848</v>
      </c>
      <c r="I12" s="68">
        <v>-51354.524799999999</v>
      </c>
      <c r="J12" s="69">
        <v>-1.9390744432499001</v>
      </c>
      <c r="K12" s="68">
        <v>-5893.4988999999996</v>
      </c>
      <c r="L12" s="69">
        <v>-3.2105760241108601</v>
      </c>
      <c r="M12" s="69">
        <v>7.7137582735444301</v>
      </c>
      <c r="N12" s="68">
        <v>5712757.9050000003</v>
      </c>
      <c r="O12" s="68">
        <v>79338361.318800002</v>
      </c>
      <c r="P12" s="68">
        <v>19589</v>
      </c>
      <c r="Q12" s="68">
        <v>10069</v>
      </c>
      <c r="R12" s="69">
        <v>94.547621412255396</v>
      </c>
      <c r="S12" s="68">
        <v>135.19852894992101</v>
      </c>
      <c r="T12" s="68">
        <v>73.828774803853406</v>
      </c>
      <c r="U12" s="70">
        <v>45.392323883050203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1291087.9242</v>
      </c>
      <c r="E13" s="68">
        <v>549766.69629999995</v>
      </c>
      <c r="F13" s="69">
        <v>234.842876603691</v>
      </c>
      <c r="G13" s="68">
        <v>393120.01939999999</v>
      </c>
      <c r="H13" s="69">
        <v>228.42080293202201</v>
      </c>
      <c r="I13" s="68">
        <v>36759.936000000002</v>
      </c>
      <c r="J13" s="69">
        <v>2.8472062445148798</v>
      </c>
      <c r="K13" s="68">
        <v>54118.235500000003</v>
      </c>
      <c r="L13" s="69">
        <v>13.7663392423001</v>
      </c>
      <c r="M13" s="69">
        <v>-0.32074769880477699</v>
      </c>
      <c r="N13" s="68">
        <v>6199620.4331999999</v>
      </c>
      <c r="O13" s="68">
        <v>114876693.4105</v>
      </c>
      <c r="P13" s="68">
        <v>43316</v>
      </c>
      <c r="Q13" s="68">
        <v>33769</v>
      </c>
      <c r="R13" s="69">
        <v>28.271491604726201</v>
      </c>
      <c r="S13" s="68">
        <v>29.8062592159941</v>
      </c>
      <c r="T13" s="68">
        <v>60.202659652343897</v>
      </c>
      <c r="U13" s="70">
        <v>-101.979923800834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568531.08849999995</v>
      </c>
      <c r="E14" s="68">
        <v>231308.34669999999</v>
      </c>
      <c r="F14" s="69">
        <v>245.78926641042</v>
      </c>
      <c r="G14" s="68">
        <v>154956.44260000001</v>
      </c>
      <c r="H14" s="69">
        <v>266.89735448276201</v>
      </c>
      <c r="I14" s="68">
        <v>79262.2451</v>
      </c>
      <c r="J14" s="69">
        <v>13.9415850255654</v>
      </c>
      <c r="K14" s="68">
        <v>30400.944</v>
      </c>
      <c r="L14" s="69">
        <v>19.619025508010701</v>
      </c>
      <c r="M14" s="69">
        <v>1.6072297327346201</v>
      </c>
      <c r="N14" s="68">
        <v>2472219.3415999999</v>
      </c>
      <c r="O14" s="68">
        <v>55215165.138899997</v>
      </c>
      <c r="P14" s="68">
        <v>8830</v>
      </c>
      <c r="Q14" s="68">
        <v>5582</v>
      </c>
      <c r="R14" s="69">
        <v>58.187029738444998</v>
      </c>
      <c r="S14" s="68">
        <v>64.386306738391895</v>
      </c>
      <c r="T14" s="68">
        <v>65.789047402364702</v>
      </c>
      <c r="U14" s="70">
        <v>-2.1786319716587701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1520864.767</v>
      </c>
      <c r="E15" s="68">
        <v>154282.35389999999</v>
      </c>
      <c r="F15" s="69">
        <v>985.767152597223</v>
      </c>
      <c r="G15" s="68">
        <v>96048.664600000004</v>
      </c>
      <c r="H15" s="69">
        <v>1483.43145460036</v>
      </c>
      <c r="I15" s="68">
        <v>-252720.253</v>
      </c>
      <c r="J15" s="69">
        <v>-16.616878665583599</v>
      </c>
      <c r="K15" s="68">
        <v>19715.813300000002</v>
      </c>
      <c r="L15" s="69">
        <v>20.526899964833</v>
      </c>
      <c r="M15" s="69">
        <v>-13.818150037969801</v>
      </c>
      <c r="N15" s="68">
        <v>3144239.9423000002</v>
      </c>
      <c r="O15" s="68">
        <v>44012380.610799998</v>
      </c>
      <c r="P15" s="68">
        <v>50993</v>
      </c>
      <c r="Q15" s="68">
        <v>11363</v>
      </c>
      <c r="R15" s="69">
        <v>348.76353075772198</v>
      </c>
      <c r="S15" s="68">
        <v>29.824971407840302</v>
      </c>
      <c r="T15" s="68">
        <v>27.163994446888999</v>
      </c>
      <c r="U15" s="70">
        <v>8.9219765697805808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991622.68290000001</v>
      </c>
      <c r="E16" s="68">
        <v>795872.47169999999</v>
      </c>
      <c r="F16" s="69">
        <v>124.595675583787</v>
      </c>
      <c r="G16" s="68">
        <v>886937.54180000001</v>
      </c>
      <c r="H16" s="69">
        <v>11.802989068153099</v>
      </c>
      <c r="I16" s="68">
        <v>95928.465100000001</v>
      </c>
      <c r="J16" s="69">
        <v>9.6738877351471295</v>
      </c>
      <c r="K16" s="68">
        <v>48107.630499999999</v>
      </c>
      <c r="L16" s="69">
        <v>5.4240155854004897</v>
      </c>
      <c r="M16" s="69">
        <v>0.99403845300591098</v>
      </c>
      <c r="N16" s="68">
        <v>9703137.0829000007</v>
      </c>
      <c r="O16" s="68">
        <v>320402323.79979998</v>
      </c>
      <c r="P16" s="68">
        <v>52141</v>
      </c>
      <c r="Q16" s="68">
        <v>86746</v>
      </c>
      <c r="R16" s="69">
        <v>-39.8923293293063</v>
      </c>
      <c r="S16" s="68">
        <v>19.018098672829399</v>
      </c>
      <c r="T16" s="68">
        <v>46.106501566642798</v>
      </c>
      <c r="U16" s="70">
        <v>-142.43486354665799</v>
      </c>
      <c r="V16" s="55"/>
      <c r="W16" s="55"/>
    </row>
    <row r="17" spans="1:21" ht="12" thickBot="1" x14ac:dyDescent="0.2">
      <c r="A17" s="53"/>
      <c r="B17" s="42" t="s">
        <v>15</v>
      </c>
      <c r="C17" s="43"/>
      <c r="D17" s="68">
        <v>804358.61490000004</v>
      </c>
      <c r="E17" s="68">
        <v>876327.1041</v>
      </c>
      <c r="F17" s="69">
        <v>91.787485647392799</v>
      </c>
      <c r="G17" s="68">
        <v>423867.89889999997</v>
      </c>
      <c r="H17" s="69">
        <v>89.766343945231498</v>
      </c>
      <c r="I17" s="68">
        <v>13453.0239</v>
      </c>
      <c r="J17" s="69">
        <v>1.67251567283487</v>
      </c>
      <c r="K17" s="68">
        <v>42370.884100000003</v>
      </c>
      <c r="L17" s="69">
        <v>9.9962474652972606</v>
      </c>
      <c r="M17" s="69">
        <v>-0.68249367022294505</v>
      </c>
      <c r="N17" s="68">
        <v>4346229.4934999999</v>
      </c>
      <c r="O17" s="68">
        <v>303376529.61919999</v>
      </c>
      <c r="P17" s="68">
        <v>14680</v>
      </c>
      <c r="Q17" s="68">
        <v>14743</v>
      </c>
      <c r="R17" s="69">
        <v>-0.42732144068371403</v>
      </c>
      <c r="S17" s="68">
        <v>54.792821178474099</v>
      </c>
      <c r="T17" s="68">
        <v>42.618436057790198</v>
      </c>
      <c r="U17" s="70">
        <v>22.218941932244899</v>
      </c>
    </row>
    <row r="18" spans="1:21" ht="12" thickBot="1" x14ac:dyDescent="0.2">
      <c r="A18" s="53"/>
      <c r="B18" s="42" t="s">
        <v>16</v>
      </c>
      <c r="C18" s="43"/>
      <c r="D18" s="68">
        <v>5178303.0724999998</v>
      </c>
      <c r="E18" s="68">
        <v>2367310.1360999998</v>
      </c>
      <c r="F18" s="69">
        <v>218.74206482429599</v>
      </c>
      <c r="G18" s="68">
        <v>1926838.2663</v>
      </c>
      <c r="H18" s="69">
        <v>168.74611964415701</v>
      </c>
      <c r="I18" s="68">
        <v>-694343.34279999998</v>
      </c>
      <c r="J18" s="69">
        <v>-13.408704223732901</v>
      </c>
      <c r="K18" s="68">
        <v>308217.30839999998</v>
      </c>
      <c r="L18" s="69">
        <v>15.996013458454501</v>
      </c>
      <c r="M18" s="69">
        <v>-3.2527720665800199</v>
      </c>
      <c r="N18" s="68">
        <v>21727281.245299999</v>
      </c>
      <c r="O18" s="68">
        <v>705635296.62189996</v>
      </c>
      <c r="P18" s="68">
        <v>169657</v>
      </c>
      <c r="Q18" s="68">
        <v>168207</v>
      </c>
      <c r="R18" s="69">
        <v>0.86203309018055796</v>
      </c>
      <c r="S18" s="68">
        <v>30.5221893143224</v>
      </c>
      <c r="T18" s="68">
        <v>26.915562174582501</v>
      </c>
      <c r="U18" s="70">
        <v>11.8164103583733</v>
      </c>
    </row>
    <row r="19" spans="1:21" ht="12" thickBot="1" x14ac:dyDescent="0.2">
      <c r="A19" s="53"/>
      <c r="B19" s="42" t="s">
        <v>17</v>
      </c>
      <c r="C19" s="43"/>
      <c r="D19" s="68">
        <v>1964313.4243999999</v>
      </c>
      <c r="E19" s="68">
        <v>980455.39890000003</v>
      </c>
      <c r="F19" s="69">
        <v>200.347045526377</v>
      </c>
      <c r="G19" s="68">
        <v>605033.83689999999</v>
      </c>
      <c r="H19" s="69">
        <v>224.66174693047199</v>
      </c>
      <c r="I19" s="68">
        <v>-79391.798299999995</v>
      </c>
      <c r="J19" s="69">
        <v>-4.0417072608588498</v>
      </c>
      <c r="K19" s="68">
        <v>72078.3217</v>
      </c>
      <c r="L19" s="69">
        <v>11.9131058965737</v>
      </c>
      <c r="M19" s="69">
        <v>-2.1014656893710701</v>
      </c>
      <c r="N19" s="68">
        <v>7808010.6014</v>
      </c>
      <c r="O19" s="68">
        <v>230198372.91049999</v>
      </c>
      <c r="P19" s="68">
        <v>32547</v>
      </c>
      <c r="Q19" s="68">
        <v>27973</v>
      </c>
      <c r="R19" s="69">
        <v>16.351481786007898</v>
      </c>
      <c r="S19" s="68">
        <v>60.353133142839603</v>
      </c>
      <c r="T19" s="68">
        <v>39.774309562792702</v>
      </c>
      <c r="U19" s="70">
        <v>34.097357516373499</v>
      </c>
    </row>
    <row r="20" spans="1:21" ht="12" thickBot="1" x14ac:dyDescent="0.2">
      <c r="A20" s="53"/>
      <c r="B20" s="42" t="s">
        <v>18</v>
      </c>
      <c r="C20" s="43"/>
      <c r="D20" s="68">
        <v>5843193.4468999999</v>
      </c>
      <c r="E20" s="68">
        <v>1283082.0079000001</v>
      </c>
      <c r="F20" s="69">
        <v>455.40296028805398</v>
      </c>
      <c r="G20" s="68">
        <v>945763.40540000005</v>
      </c>
      <c r="H20" s="69">
        <v>517.82824473195706</v>
      </c>
      <c r="I20" s="68">
        <v>-445764.71110000001</v>
      </c>
      <c r="J20" s="69">
        <v>-7.62878578556204</v>
      </c>
      <c r="K20" s="68">
        <v>22843.059600000001</v>
      </c>
      <c r="L20" s="69">
        <v>2.4153038137840399</v>
      </c>
      <c r="M20" s="69">
        <v>-20.5142296568714</v>
      </c>
      <c r="N20" s="68">
        <v>19820777.542199999</v>
      </c>
      <c r="O20" s="68">
        <v>359410694.39499998</v>
      </c>
      <c r="P20" s="68">
        <v>104700</v>
      </c>
      <c r="Q20" s="68">
        <v>103581</v>
      </c>
      <c r="R20" s="69">
        <v>1.0803139571929199</v>
      </c>
      <c r="S20" s="68">
        <v>55.808915443171003</v>
      </c>
      <c r="T20" s="68">
        <v>55.821989416977999</v>
      </c>
      <c r="U20" s="70">
        <v>-2.3426317646983E-2</v>
      </c>
    </row>
    <row r="21" spans="1:21" ht="12" thickBot="1" x14ac:dyDescent="0.2">
      <c r="A21" s="53"/>
      <c r="B21" s="42" t="s">
        <v>19</v>
      </c>
      <c r="C21" s="43"/>
      <c r="D21" s="68">
        <v>914186.04319999996</v>
      </c>
      <c r="E21" s="68">
        <v>469749.83630000002</v>
      </c>
      <c r="F21" s="69">
        <v>194.61125317267101</v>
      </c>
      <c r="G21" s="68">
        <v>376099.97259999998</v>
      </c>
      <c r="H21" s="69">
        <v>143.06995740525599</v>
      </c>
      <c r="I21" s="68">
        <v>-28548.467799999999</v>
      </c>
      <c r="J21" s="69">
        <v>-3.1228291016202201</v>
      </c>
      <c r="K21" s="68">
        <v>44273.882799999999</v>
      </c>
      <c r="L21" s="69">
        <v>11.7718388794161</v>
      </c>
      <c r="M21" s="69">
        <v>-1.6448150917542701</v>
      </c>
      <c r="N21" s="68">
        <v>4996726.4458999997</v>
      </c>
      <c r="O21" s="68">
        <v>136938835.9296</v>
      </c>
      <c r="P21" s="68">
        <v>70843</v>
      </c>
      <c r="Q21" s="68">
        <v>79244</v>
      </c>
      <c r="R21" s="69">
        <v>-10.601433547019299</v>
      </c>
      <c r="S21" s="68">
        <v>12.904394833646201</v>
      </c>
      <c r="T21" s="68">
        <v>12.782696007268701</v>
      </c>
      <c r="U21" s="70">
        <v>0.94308046170620596</v>
      </c>
    </row>
    <row r="22" spans="1:21" ht="12" thickBot="1" x14ac:dyDescent="0.2">
      <c r="A22" s="53"/>
      <c r="B22" s="42" t="s">
        <v>20</v>
      </c>
      <c r="C22" s="43"/>
      <c r="D22" s="68">
        <v>1631199.4617000001</v>
      </c>
      <c r="E22" s="68">
        <v>1268138.5562</v>
      </c>
      <c r="F22" s="69">
        <v>128.62943514531401</v>
      </c>
      <c r="G22" s="68">
        <v>1252725.8910999999</v>
      </c>
      <c r="H22" s="69">
        <v>30.2120019462253</v>
      </c>
      <c r="I22" s="68">
        <v>68801.330400000006</v>
      </c>
      <c r="J22" s="69">
        <v>4.2178367523672904</v>
      </c>
      <c r="K22" s="68">
        <v>154336.6476</v>
      </c>
      <c r="L22" s="69">
        <v>12.320065282954999</v>
      </c>
      <c r="M22" s="69">
        <v>-0.55421261592829896</v>
      </c>
      <c r="N22" s="68">
        <v>10908767.918</v>
      </c>
      <c r="O22" s="68">
        <v>419399930.93989998</v>
      </c>
      <c r="P22" s="68">
        <v>99719</v>
      </c>
      <c r="Q22" s="68">
        <v>105942</v>
      </c>
      <c r="R22" s="69">
        <v>-5.8739687753676604</v>
      </c>
      <c r="S22" s="68">
        <v>16.357960485965599</v>
      </c>
      <c r="T22" s="68">
        <v>17.025988397424999</v>
      </c>
      <c r="U22" s="70">
        <v>-4.08380929904179</v>
      </c>
    </row>
    <row r="23" spans="1:21" ht="12" thickBot="1" x14ac:dyDescent="0.2">
      <c r="A23" s="53"/>
      <c r="B23" s="42" t="s">
        <v>21</v>
      </c>
      <c r="C23" s="43"/>
      <c r="D23" s="68">
        <v>5146526.5049999999</v>
      </c>
      <c r="E23" s="68">
        <v>3535084.3733000001</v>
      </c>
      <c r="F23" s="69">
        <v>145.58426225611501</v>
      </c>
      <c r="G23" s="68">
        <v>2752745.1189000001</v>
      </c>
      <c r="H23" s="69">
        <v>86.959790416649895</v>
      </c>
      <c r="I23" s="68">
        <v>414465.39010000002</v>
      </c>
      <c r="J23" s="69">
        <v>8.0533033240445704</v>
      </c>
      <c r="K23" s="68">
        <v>155110.97529999999</v>
      </c>
      <c r="L23" s="69">
        <v>5.6347743289063601</v>
      </c>
      <c r="M23" s="69">
        <v>1.67205714681623</v>
      </c>
      <c r="N23" s="68">
        <v>33698301.530100003</v>
      </c>
      <c r="O23" s="68">
        <v>912639229.02629995</v>
      </c>
      <c r="P23" s="68">
        <v>166359</v>
      </c>
      <c r="Q23" s="68">
        <v>190645</v>
      </c>
      <c r="R23" s="69">
        <v>-12.738860185160901</v>
      </c>
      <c r="S23" s="68">
        <v>30.936267379582699</v>
      </c>
      <c r="T23" s="68">
        <v>43.791676527577401</v>
      </c>
      <c r="U23" s="70">
        <v>-41.554493275678901</v>
      </c>
    </row>
    <row r="24" spans="1:21" ht="12" thickBot="1" x14ac:dyDescent="0.2">
      <c r="A24" s="53"/>
      <c r="B24" s="42" t="s">
        <v>22</v>
      </c>
      <c r="C24" s="43"/>
      <c r="D24" s="68">
        <v>458392.30969999998</v>
      </c>
      <c r="E24" s="68">
        <v>398195.15299999999</v>
      </c>
      <c r="F24" s="69">
        <v>115.11750111634301</v>
      </c>
      <c r="G24" s="68">
        <v>335813.01069999998</v>
      </c>
      <c r="H24" s="69">
        <v>36.502248303150701</v>
      </c>
      <c r="I24" s="68">
        <v>40609.1535</v>
      </c>
      <c r="J24" s="69">
        <v>8.8590390023290606</v>
      </c>
      <c r="K24" s="68">
        <v>50351.710400000004</v>
      </c>
      <c r="L24" s="69">
        <v>14.9939724774339</v>
      </c>
      <c r="M24" s="69">
        <v>-0.193490088471751</v>
      </c>
      <c r="N24" s="68">
        <v>2916533.7848999999</v>
      </c>
      <c r="O24" s="68">
        <v>95946636.001599997</v>
      </c>
      <c r="P24" s="68">
        <v>43184</v>
      </c>
      <c r="Q24" s="68">
        <v>45172</v>
      </c>
      <c r="R24" s="69">
        <v>-4.4009563446382698</v>
      </c>
      <c r="S24" s="68">
        <v>10.614864526213401</v>
      </c>
      <c r="T24" s="68">
        <v>10.5265356415479</v>
      </c>
      <c r="U24" s="70">
        <v>0.83212446515378402</v>
      </c>
    </row>
    <row r="25" spans="1:21" ht="12" thickBot="1" x14ac:dyDescent="0.2">
      <c r="A25" s="53"/>
      <c r="B25" s="42" t="s">
        <v>23</v>
      </c>
      <c r="C25" s="43"/>
      <c r="D25" s="68">
        <v>584618.29890000005</v>
      </c>
      <c r="E25" s="68">
        <v>469400.82919999998</v>
      </c>
      <c r="F25" s="69">
        <v>124.54564681881099</v>
      </c>
      <c r="G25" s="68">
        <v>327217.60889999999</v>
      </c>
      <c r="H25" s="69">
        <v>78.663459116793305</v>
      </c>
      <c r="I25" s="68">
        <v>16210.3626</v>
      </c>
      <c r="J25" s="69">
        <v>2.7728113592237702</v>
      </c>
      <c r="K25" s="68">
        <v>24781.2438</v>
      </c>
      <c r="L25" s="69">
        <v>7.5733221947640699</v>
      </c>
      <c r="M25" s="69">
        <v>-0.34586162297471101</v>
      </c>
      <c r="N25" s="68">
        <v>3664007.5861</v>
      </c>
      <c r="O25" s="68">
        <v>95640338.930700004</v>
      </c>
      <c r="P25" s="68">
        <v>36179</v>
      </c>
      <c r="Q25" s="68">
        <v>40037</v>
      </c>
      <c r="R25" s="69">
        <v>-9.63608661987662</v>
      </c>
      <c r="S25" s="68">
        <v>16.159050800188002</v>
      </c>
      <c r="T25" s="68">
        <v>15.838089759472499</v>
      </c>
      <c r="U25" s="70">
        <v>1.9862617222029799</v>
      </c>
    </row>
    <row r="26" spans="1:21" ht="12" thickBot="1" x14ac:dyDescent="0.2">
      <c r="A26" s="53"/>
      <c r="B26" s="42" t="s">
        <v>24</v>
      </c>
      <c r="C26" s="43"/>
      <c r="D26" s="68">
        <v>893115.51130000001</v>
      </c>
      <c r="E26" s="68">
        <v>740665.26670000004</v>
      </c>
      <c r="F26" s="69">
        <v>120.58288020973799</v>
      </c>
      <c r="G26" s="68">
        <v>539847.98080000002</v>
      </c>
      <c r="H26" s="69">
        <v>65.438335061750706</v>
      </c>
      <c r="I26" s="68">
        <v>158000.35209999999</v>
      </c>
      <c r="J26" s="69">
        <v>17.6909201666443</v>
      </c>
      <c r="K26" s="68">
        <v>102844.29429999999</v>
      </c>
      <c r="L26" s="69">
        <v>19.0506027544264</v>
      </c>
      <c r="M26" s="69">
        <v>0.536306444372189</v>
      </c>
      <c r="N26" s="68">
        <v>5519291.4097999996</v>
      </c>
      <c r="O26" s="68">
        <v>195864197.9585</v>
      </c>
      <c r="P26" s="68">
        <v>71957</v>
      </c>
      <c r="Q26" s="68">
        <v>74041</v>
      </c>
      <c r="R26" s="69">
        <v>-2.8146567442363</v>
      </c>
      <c r="S26" s="68">
        <v>12.411794701002</v>
      </c>
      <c r="T26" s="68">
        <v>11.865601185829499</v>
      </c>
      <c r="U26" s="70">
        <v>4.4006006248912604</v>
      </c>
    </row>
    <row r="27" spans="1:21" ht="12" thickBot="1" x14ac:dyDescent="0.2">
      <c r="A27" s="53"/>
      <c r="B27" s="42" t="s">
        <v>25</v>
      </c>
      <c r="C27" s="43"/>
      <c r="D27" s="68">
        <v>451162.685</v>
      </c>
      <c r="E27" s="68">
        <v>412177.31640000001</v>
      </c>
      <c r="F27" s="69">
        <v>109.458397405394</v>
      </c>
      <c r="G27" s="68">
        <v>268562.49369999999</v>
      </c>
      <c r="H27" s="69">
        <v>67.991694887959696</v>
      </c>
      <c r="I27" s="68">
        <v>79047.4522</v>
      </c>
      <c r="J27" s="69">
        <v>17.520831138771999</v>
      </c>
      <c r="K27" s="68">
        <v>79328.839699999997</v>
      </c>
      <c r="L27" s="69">
        <v>29.538316615653301</v>
      </c>
      <c r="M27" s="69">
        <v>-3.5471021770159998E-3</v>
      </c>
      <c r="N27" s="68">
        <v>2880096.3001000001</v>
      </c>
      <c r="O27" s="68">
        <v>87997676.518299997</v>
      </c>
      <c r="P27" s="68">
        <v>54081</v>
      </c>
      <c r="Q27" s="68">
        <v>55914</v>
      </c>
      <c r="R27" s="69">
        <v>-3.2782487391350998</v>
      </c>
      <c r="S27" s="68">
        <v>8.3423510105212593</v>
      </c>
      <c r="T27" s="68">
        <v>8.1266873287548709</v>
      </c>
      <c r="U27" s="70">
        <v>2.5851667173245398</v>
      </c>
    </row>
    <row r="28" spans="1:21" ht="12" thickBot="1" x14ac:dyDescent="0.2">
      <c r="A28" s="53"/>
      <c r="B28" s="42" t="s">
        <v>26</v>
      </c>
      <c r="C28" s="43"/>
      <c r="D28" s="68">
        <v>2608537.7480000001</v>
      </c>
      <c r="E28" s="68">
        <v>1630633.9086</v>
      </c>
      <c r="F28" s="69">
        <v>159.970777882302</v>
      </c>
      <c r="G28" s="68">
        <v>1037311.6218</v>
      </c>
      <c r="H28" s="69">
        <v>151.470984531488</v>
      </c>
      <c r="I28" s="68">
        <v>-147107.7107</v>
      </c>
      <c r="J28" s="69">
        <v>-5.6394702669259598</v>
      </c>
      <c r="K28" s="68">
        <v>60620.649799999999</v>
      </c>
      <c r="L28" s="69">
        <v>5.8440152916447303</v>
      </c>
      <c r="M28" s="69">
        <v>-3.42669306886908</v>
      </c>
      <c r="N28" s="68">
        <v>14372121.338199999</v>
      </c>
      <c r="O28" s="68">
        <v>308254004.1473</v>
      </c>
      <c r="P28" s="68">
        <v>85253</v>
      </c>
      <c r="Q28" s="68">
        <v>89083</v>
      </c>
      <c r="R28" s="69">
        <v>-4.2993612698270196</v>
      </c>
      <c r="S28" s="68">
        <v>30.5976065123808</v>
      </c>
      <c r="T28" s="68">
        <v>32.364559113411097</v>
      </c>
      <c r="U28" s="70">
        <v>-5.7748066023246798</v>
      </c>
    </row>
    <row r="29" spans="1:21" ht="12" thickBot="1" x14ac:dyDescent="0.2">
      <c r="A29" s="53"/>
      <c r="B29" s="42" t="s">
        <v>27</v>
      </c>
      <c r="C29" s="43"/>
      <c r="D29" s="68">
        <v>1123816.7938000001</v>
      </c>
      <c r="E29" s="68">
        <v>609684.1102</v>
      </c>
      <c r="F29" s="69">
        <v>184.327715779134</v>
      </c>
      <c r="G29" s="68">
        <v>577056.66029999999</v>
      </c>
      <c r="H29" s="69">
        <v>94.749817672280301</v>
      </c>
      <c r="I29" s="68">
        <v>107241.7261</v>
      </c>
      <c r="J29" s="69">
        <v>9.54263423465847</v>
      </c>
      <c r="K29" s="68">
        <v>83707.633300000001</v>
      </c>
      <c r="L29" s="69">
        <v>14.5059643287857</v>
      </c>
      <c r="M29" s="69">
        <v>0.28114631691540098</v>
      </c>
      <c r="N29" s="68">
        <v>7161065.5274</v>
      </c>
      <c r="O29" s="68">
        <v>212579149.41890001</v>
      </c>
      <c r="P29" s="68">
        <v>152377</v>
      </c>
      <c r="Q29" s="68">
        <v>149357</v>
      </c>
      <c r="R29" s="69">
        <v>2.0220009775236498</v>
      </c>
      <c r="S29" s="68">
        <v>7.3752390045741798</v>
      </c>
      <c r="T29" s="68">
        <v>6.3910513715460304</v>
      </c>
      <c r="U29" s="70">
        <v>13.3444845979602</v>
      </c>
    </row>
    <row r="30" spans="1:21" ht="12" thickBot="1" x14ac:dyDescent="0.2">
      <c r="A30" s="53"/>
      <c r="B30" s="42" t="s">
        <v>28</v>
      </c>
      <c r="C30" s="43"/>
      <c r="D30" s="68">
        <v>1428387.9114000001</v>
      </c>
      <c r="E30" s="68">
        <v>1378367.93</v>
      </c>
      <c r="F30" s="69">
        <v>103.628928119359</v>
      </c>
      <c r="G30" s="68">
        <v>996622.24340000004</v>
      </c>
      <c r="H30" s="69">
        <v>43.322901014834002</v>
      </c>
      <c r="I30" s="68">
        <v>113631.29670000001</v>
      </c>
      <c r="J30" s="69">
        <v>7.95521271169447</v>
      </c>
      <c r="K30" s="68">
        <v>161940.09589999999</v>
      </c>
      <c r="L30" s="69">
        <v>16.2488944003033</v>
      </c>
      <c r="M30" s="69">
        <v>-0.29831277381625898</v>
      </c>
      <c r="N30" s="68">
        <v>9356712.0405000001</v>
      </c>
      <c r="O30" s="68">
        <v>381290929.67940003</v>
      </c>
      <c r="P30" s="68">
        <v>99698</v>
      </c>
      <c r="Q30" s="68">
        <v>104195</v>
      </c>
      <c r="R30" s="69">
        <v>-4.3159460626709496</v>
      </c>
      <c r="S30" s="68">
        <v>14.327147098236701</v>
      </c>
      <c r="T30" s="68">
        <v>14.568598104515599</v>
      </c>
      <c r="U30" s="70">
        <v>-1.6852692627732799</v>
      </c>
    </row>
    <row r="31" spans="1:21" ht="12" thickBot="1" x14ac:dyDescent="0.2">
      <c r="A31" s="53"/>
      <c r="B31" s="42" t="s">
        <v>29</v>
      </c>
      <c r="C31" s="43"/>
      <c r="D31" s="68">
        <v>4949738.6688999999</v>
      </c>
      <c r="E31" s="68">
        <v>1227954.2847</v>
      </c>
      <c r="F31" s="69">
        <v>403.08818744903601</v>
      </c>
      <c r="G31" s="68">
        <v>1479955.9114000001</v>
      </c>
      <c r="H31" s="69">
        <v>234.451765135198</v>
      </c>
      <c r="I31" s="68">
        <v>-537601.57629999996</v>
      </c>
      <c r="J31" s="69">
        <v>-10.8612113135959</v>
      </c>
      <c r="K31" s="68">
        <v>-12890.8089</v>
      </c>
      <c r="L31" s="69">
        <v>-0.87102654887912401</v>
      </c>
      <c r="M31" s="69">
        <v>40.704254594915298</v>
      </c>
      <c r="N31" s="68">
        <v>24449776.6461</v>
      </c>
      <c r="O31" s="68">
        <v>341079093.85420001</v>
      </c>
      <c r="P31" s="68">
        <v>90099</v>
      </c>
      <c r="Q31" s="68">
        <v>104250</v>
      </c>
      <c r="R31" s="69">
        <v>-13.5741007194245</v>
      </c>
      <c r="S31" s="68">
        <v>54.9366659885237</v>
      </c>
      <c r="T31" s="68">
        <v>54.006358178417301</v>
      </c>
      <c r="U31" s="70">
        <v>1.69341876389224</v>
      </c>
    </row>
    <row r="32" spans="1:21" ht="12" thickBot="1" x14ac:dyDescent="0.2">
      <c r="A32" s="53"/>
      <c r="B32" s="42" t="s">
        <v>30</v>
      </c>
      <c r="C32" s="43"/>
      <c r="D32" s="68">
        <v>169068.4877</v>
      </c>
      <c r="E32" s="68">
        <v>195157.21239999999</v>
      </c>
      <c r="F32" s="69">
        <v>86.631944380037694</v>
      </c>
      <c r="G32" s="68">
        <v>142889.6073</v>
      </c>
      <c r="H32" s="69">
        <v>18.321052800597901</v>
      </c>
      <c r="I32" s="68">
        <v>41799.076200000003</v>
      </c>
      <c r="J32" s="69">
        <v>24.723162056177799</v>
      </c>
      <c r="K32" s="68">
        <v>35229.947699999997</v>
      </c>
      <c r="L32" s="69">
        <v>24.655360432220899</v>
      </c>
      <c r="M32" s="69">
        <v>0.18646432733705101</v>
      </c>
      <c r="N32" s="68">
        <v>1212528.6109</v>
      </c>
      <c r="O32" s="68">
        <v>46479726.869199999</v>
      </c>
      <c r="P32" s="68">
        <v>37270</v>
      </c>
      <c r="Q32" s="68">
        <v>37379</v>
      </c>
      <c r="R32" s="69">
        <v>-0.291607587147869</v>
      </c>
      <c r="S32" s="68">
        <v>4.5363157418835502</v>
      </c>
      <c r="T32" s="68">
        <v>4.53235527167661</v>
      </c>
      <c r="U32" s="70">
        <v>8.7305876228502E-2</v>
      </c>
    </row>
    <row r="33" spans="1:21" ht="12" thickBot="1" x14ac:dyDescent="0.2">
      <c r="A33" s="53"/>
      <c r="B33" s="42" t="s">
        <v>31</v>
      </c>
      <c r="C33" s="43"/>
      <c r="D33" s="71"/>
      <c r="E33" s="71"/>
      <c r="F33" s="71"/>
      <c r="G33" s="68">
        <v>36.923200000000001</v>
      </c>
      <c r="H33" s="71"/>
      <c r="I33" s="71"/>
      <c r="J33" s="71"/>
      <c r="K33" s="68">
        <v>8.2455999999999996</v>
      </c>
      <c r="L33" s="69">
        <v>22.331758894137</v>
      </c>
      <c r="M33" s="71"/>
      <c r="N33" s="71"/>
      <c r="O33" s="68">
        <v>4994.4328999999998</v>
      </c>
      <c r="P33" s="71"/>
      <c r="Q33" s="71"/>
      <c r="R33" s="71"/>
      <c r="S33" s="71"/>
      <c r="T33" s="71"/>
      <c r="U33" s="72"/>
    </row>
    <row r="34" spans="1:21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</row>
    <row r="35" spans="1:21" ht="12" thickBot="1" x14ac:dyDescent="0.2">
      <c r="A35" s="53"/>
      <c r="B35" s="42" t="s">
        <v>32</v>
      </c>
      <c r="C35" s="43"/>
      <c r="D35" s="68">
        <v>495324.31109999999</v>
      </c>
      <c r="E35" s="68">
        <v>206343.8052</v>
      </c>
      <c r="F35" s="69">
        <v>240.048064743162</v>
      </c>
      <c r="G35" s="68">
        <v>198995.57879999999</v>
      </c>
      <c r="H35" s="69">
        <v>148.91221909901</v>
      </c>
      <c r="I35" s="68">
        <v>-10029.2312</v>
      </c>
      <c r="J35" s="69">
        <v>-2.0247807295643199</v>
      </c>
      <c r="K35" s="68">
        <v>26747.948899999999</v>
      </c>
      <c r="L35" s="69">
        <v>13.4414789822456</v>
      </c>
      <c r="M35" s="69">
        <v>-1.3749532809971801</v>
      </c>
      <c r="N35" s="68">
        <v>2710755.3668999998</v>
      </c>
      <c r="O35" s="68">
        <v>55609826.633000001</v>
      </c>
      <c r="P35" s="68">
        <v>29956</v>
      </c>
      <c r="Q35" s="68">
        <v>33009</v>
      </c>
      <c r="R35" s="69">
        <v>-9.2489926989608904</v>
      </c>
      <c r="S35" s="68">
        <v>16.535061793964498</v>
      </c>
      <c r="T35" s="68">
        <v>15.6619719500742</v>
      </c>
      <c r="U35" s="70">
        <v>5.2802333294511596</v>
      </c>
    </row>
    <row r="36" spans="1:21" ht="12" thickBot="1" x14ac:dyDescent="0.2">
      <c r="A36" s="53"/>
      <c r="B36" s="42" t="s">
        <v>37</v>
      </c>
      <c r="C36" s="43"/>
      <c r="D36" s="71"/>
      <c r="E36" s="68">
        <v>824586.33100000001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</row>
    <row r="37" spans="1:21" ht="12" thickBot="1" x14ac:dyDescent="0.2">
      <c r="A37" s="53"/>
      <c r="B37" s="42" t="s">
        <v>38</v>
      </c>
      <c r="C37" s="43"/>
      <c r="D37" s="71"/>
      <c r="E37" s="68">
        <v>151969.728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</row>
    <row r="38" spans="1:21" ht="12" thickBot="1" x14ac:dyDescent="0.2">
      <c r="A38" s="53"/>
      <c r="B38" s="42" t="s">
        <v>39</v>
      </c>
      <c r="C38" s="43"/>
      <c r="D38" s="71"/>
      <c r="E38" s="68">
        <v>203288.98680000001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</row>
    <row r="39" spans="1:21" ht="12" customHeight="1" thickBot="1" x14ac:dyDescent="0.2">
      <c r="A39" s="53"/>
      <c r="B39" s="42" t="s">
        <v>33</v>
      </c>
      <c r="C39" s="43"/>
      <c r="D39" s="68">
        <v>287617.0943</v>
      </c>
      <c r="E39" s="68">
        <v>490414.8308</v>
      </c>
      <c r="F39" s="69">
        <v>58.647715410812197</v>
      </c>
      <c r="G39" s="68">
        <v>369143.16220000002</v>
      </c>
      <c r="H39" s="69">
        <v>-22.085216861156301</v>
      </c>
      <c r="I39" s="68">
        <v>15103.3177</v>
      </c>
      <c r="J39" s="69">
        <v>5.2511891675834903</v>
      </c>
      <c r="K39" s="68">
        <v>19190.534899999999</v>
      </c>
      <c r="L39" s="69">
        <v>5.1986700188699899</v>
      </c>
      <c r="M39" s="69">
        <v>-0.21298088986565999</v>
      </c>
      <c r="N39" s="68">
        <v>2058476.1573000001</v>
      </c>
      <c r="O39" s="68">
        <v>89278975.917600006</v>
      </c>
      <c r="P39" s="68">
        <v>469</v>
      </c>
      <c r="Q39" s="68">
        <v>495</v>
      </c>
      <c r="R39" s="69">
        <v>-5.2525252525252499</v>
      </c>
      <c r="S39" s="68">
        <v>613.256064605544</v>
      </c>
      <c r="T39" s="68">
        <v>593.49909474747506</v>
      </c>
      <c r="U39" s="70">
        <v>3.2216509543654999</v>
      </c>
    </row>
    <row r="40" spans="1:21" ht="12" thickBot="1" x14ac:dyDescent="0.2">
      <c r="A40" s="53"/>
      <c r="B40" s="42" t="s">
        <v>34</v>
      </c>
      <c r="C40" s="43"/>
      <c r="D40" s="68">
        <v>842544.03960000002</v>
      </c>
      <c r="E40" s="68">
        <v>806742.09680000006</v>
      </c>
      <c r="F40" s="69">
        <v>104.437842396227</v>
      </c>
      <c r="G40" s="68">
        <v>585750.88619999995</v>
      </c>
      <c r="H40" s="69">
        <v>43.839994005970702</v>
      </c>
      <c r="I40" s="68">
        <v>62990.983</v>
      </c>
      <c r="J40" s="69">
        <v>7.4762837358513803</v>
      </c>
      <c r="K40" s="68">
        <v>36649.604700000004</v>
      </c>
      <c r="L40" s="69">
        <v>6.2568586003788402</v>
      </c>
      <c r="M40" s="69">
        <v>0.71873567302077901</v>
      </c>
      <c r="N40" s="68">
        <v>4244055.6869000001</v>
      </c>
      <c r="O40" s="68">
        <v>166921293.78330001</v>
      </c>
      <c r="P40" s="68">
        <v>4357</v>
      </c>
      <c r="Q40" s="68">
        <v>3431</v>
      </c>
      <c r="R40" s="69">
        <v>26.989215972019799</v>
      </c>
      <c r="S40" s="68">
        <v>193.37710341978399</v>
      </c>
      <c r="T40" s="68">
        <v>200.12731521422299</v>
      </c>
      <c r="U40" s="70">
        <v>-3.4906985755111002</v>
      </c>
    </row>
    <row r="41" spans="1:21" ht="12" thickBot="1" x14ac:dyDescent="0.2">
      <c r="A41" s="53"/>
      <c r="B41" s="42" t="s">
        <v>40</v>
      </c>
      <c r="C41" s="43"/>
      <c r="D41" s="71"/>
      <c r="E41" s="68">
        <v>273036.51500000001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</row>
    <row r="42" spans="1:21" ht="12" thickBot="1" x14ac:dyDescent="0.2">
      <c r="A42" s="53"/>
      <c r="B42" s="42" t="s">
        <v>41</v>
      </c>
      <c r="C42" s="43"/>
      <c r="D42" s="71"/>
      <c r="E42" s="68">
        <v>105105.2138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</row>
    <row r="43" spans="1:21" ht="12" thickBot="1" x14ac:dyDescent="0.2">
      <c r="A43" s="53"/>
      <c r="B43" s="42" t="s">
        <v>71</v>
      </c>
      <c r="C43" s="43"/>
      <c r="D43" s="68">
        <v>5128.2052000000003</v>
      </c>
      <c r="E43" s="71"/>
      <c r="F43" s="71"/>
      <c r="G43" s="71"/>
      <c r="H43" s="71"/>
      <c r="I43" s="68">
        <v>5128.2034000000003</v>
      </c>
      <c r="J43" s="69">
        <v>99.999964900000506</v>
      </c>
      <c r="K43" s="71"/>
      <c r="L43" s="71"/>
      <c r="M43" s="71"/>
      <c r="N43" s="68">
        <v>5726.4957999999997</v>
      </c>
      <c r="O43" s="68">
        <v>5897.4359999999997</v>
      </c>
      <c r="P43" s="68">
        <v>3</v>
      </c>
      <c r="Q43" s="68">
        <v>2</v>
      </c>
      <c r="R43" s="69">
        <v>50</v>
      </c>
      <c r="S43" s="68">
        <v>1709.40173333333</v>
      </c>
      <c r="T43" s="68">
        <v>299.14530000000002</v>
      </c>
      <c r="U43" s="70">
        <v>82.500000194999998</v>
      </c>
    </row>
    <row r="44" spans="1:21" ht="12" thickBot="1" x14ac:dyDescent="0.2">
      <c r="A44" s="54"/>
      <c r="B44" s="42" t="s">
        <v>35</v>
      </c>
      <c r="C44" s="43"/>
      <c r="D44" s="73">
        <v>23487.4624</v>
      </c>
      <c r="E44" s="74"/>
      <c r="F44" s="74"/>
      <c r="G44" s="73">
        <v>13493.4031</v>
      </c>
      <c r="H44" s="75">
        <v>74.066262053640102</v>
      </c>
      <c r="I44" s="73">
        <v>2558.6819999999998</v>
      </c>
      <c r="J44" s="75">
        <v>10.8938205261374</v>
      </c>
      <c r="K44" s="73">
        <v>1038.7039</v>
      </c>
      <c r="L44" s="75">
        <v>7.6978645957742096</v>
      </c>
      <c r="M44" s="75">
        <v>1.46334109268291</v>
      </c>
      <c r="N44" s="73">
        <v>255888.59669999999</v>
      </c>
      <c r="O44" s="73">
        <v>10527204.948000001</v>
      </c>
      <c r="P44" s="73">
        <v>73</v>
      </c>
      <c r="Q44" s="73">
        <v>74</v>
      </c>
      <c r="R44" s="75">
        <v>-1.35135135135135</v>
      </c>
      <c r="S44" s="73">
        <v>321.746060273973</v>
      </c>
      <c r="T44" s="73">
        <v>186.013817567568</v>
      </c>
      <c r="U44" s="76">
        <v>42.186139774586998</v>
      </c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37:C37"/>
    <mergeCell ref="B38:C38"/>
    <mergeCell ref="B39:C39"/>
    <mergeCell ref="B40:C40"/>
    <mergeCell ref="B41:C41"/>
    <mergeCell ref="B42:C42"/>
    <mergeCell ref="B36:C36"/>
    <mergeCell ref="B31:C31"/>
    <mergeCell ref="B32:C32"/>
    <mergeCell ref="B33:C33"/>
    <mergeCell ref="B34:C34"/>
    <mergeCell ref="B35:C35"/>
    <mergeCell ref="B25:C25"/>
    <mergeCell ref="B26:C26"/>
    <mergeCell ref="B27:C27"/>
    <mergeCell ref="B28:C28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3"/>
  <sheetViews>
    <sheetView workbookViewId="0">
      <selection sqref="A1:H31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167064</v>
      </c>
      <c r="D2" s="32">
        <v>3911466.7077726498</v>
      </c>
      <c r="E2" s="32">
        <v>4851935.9422546998</v>
      </c>
      <c r="F2" s="32">
        <v>-940469.23448205099</v>
      </c>
      <c r="G2" s="32">
        <v>4851935.9422546998</v>
      </c>
      <c r="H2" s="32">
        <v>-0.24043902319638899</v>
      </c>
    </row>
    <row r="3" spans="1:8" ht="14.25" x14ac:dyDescent="0.2">
      <c r="A3" s="32">
        <v>2</v>
      </c>
      <c r="B3" s="33">
        <v>13</v>
      </c>
      <c r="C3" s="32">
        <v>19336.772000000001</v>
      </c>
      <c r="D3" s="32">
        <v>160015.91931033999</v>
      </c>
      <c r="E3" s="32">
        <v>124825.89330756399</v>
      </c>
      <c r="F3" s="32">
        <v>35190.0260027759</v>
      </c>
      <c r="G3" s="32">
        <v>124825.89330756399</v>
      </c>
      <c r="H3" s="32">
        <v>0.21991578184497601</v>
      </c>
    </row>
    <row r="4" spans="1:8" ht="14.25" x14ac:dyDescent="0.2">
      <c r="A4" s="32">
        <v>3</v>
      </c>
      <c r="B4" s="33">
        <v>14</v>
      </c>
      <c r="C4" s="32">
        <v>189440</v>
      </c>
      <c r="D4" s="32">
        <v>238929.359011111</v>
      </c>
      <c r="E4" s="32">
        <v>204906.409848718</v>
      </c>
      <c r="F4" s="32">
        <v>34022.949162393197</v>
      </c>
      <c r="G4" s="32">
        <v>204906.409848718</v>
      </c>
      <c r="H4" s="32">
        <v>0.14239752411846099</v>
      </c>
    </row>
    <row r="5" spans="1:8" ht="14.25" x14ac:dyDescent="0.2">
      <c r="A5" s="32">
        <v>4</v>
      </c>
      <c r="B5" s="33">
        <v>15</v>
      </c>
      <c r="C5" s="32">
        <v>23764</v>
      </c>
      <c r="D5" s="32">
        <v>449885.734437607</v>
      </c>
      <c r="E5" s="32">
        <v>598423.95036581205</v>
      </c>
      <c r="F5" s="32">
        <v>-148538.215928205</v>
      </c>
      <c r="G5" s="32">
        <v>598423.95036581205</v>
      </c>
      <c r="H5" s="32">
        <v>-0.330168761883259</v>
      </c>
    </row>
    <row r="6" spans="1:8" ht="14.25" x14ac:dyDescent="0.2">
      <c r="A6" s="32">
        <v>5</v>
      </c>
      <c r="B6" s="33">
        <v>16</v>
      </c>
      <c r="C6" s="32">
        <v>26982</v>
      </c>
      <c r="D6" s="32">
        <v>2648404.2463205098</v>
      </c>
      <c r="E6" s="32">
        <v>2699758.5098350402</v>
      </c>
      <c r="F6" s="32">
        <v>-51354.263514529899</v>
      </c>
      <c r="G6" s="32">
        <v>2699758.5098350402</v>
      </c>
      <c r="H6" s="32">
        <v>-1.9390643851246499E-2</v>
      </c>
    </row>
    <row r="7" spans="1:8" ht="14.25" x14ac:dyDescent="0.2">
      <c r="A7" s="32">
        <v>6</v>
      </c>
      <c r="B7" s="33">
        <v>17</v>
      </c>
      <c r="C7" s="32">
        <v>121074</v>
      </c>
      <c r="D7" s="32">
        <v>1291088.1792675201</v>
      </c>
      <c r="E7" s="32">
        <v>1254327.9874299101</v>
      </c>
      <c r="F7" s="32">
        <v>36760.191837606799</v>
      </c>
      <c r="G7" s="32">
        <v>1254327.9874299101</v>
      </c>
      <c r="H7" s="32">
        <v>2.8472254976776398E-2</v>
      </c>
    </row>
    <row r="8" spans="1:8" ht="14.25" x14ac:dyDescent="0.2">
      <c r="A8" s="32">
        <v>7</v>
      </c>
      <c r="B8" s="33">
        <v>18</v>
      </c>
      <c r="C8" s="32">
        <v>259986</v>
      </c>
      <c r="D8" s="32">
        <v>568531.11068888905</v>
      </c>
      <c r="E8" s="32">
        <v>489268.85290170897</v>
      </c>
      <c r="F8" s="32">
        <v>79262.257787179493</v>
      </c>
      <c r="G8" s="32">
        <v>489268.85290170897</v>
      </c>
      <c r="H8" s="32">
        <v>0.139415867130187</v>
      </c>
    </row>
    <row r="9" spans="1:8" ht="14.25" x14ac:dyDescent="0.2">
      <c r="A9" s="32">
        <v>8</v>
      </c>
      <c r="B9" s="33">
        <v>19</v>
      </c>
      <c r="C9" s="32">
        <v>190492</v>
      </c>
      <c r="D9" s="32">
        <v>1520864.3085743601</v>
      </c>
      <c r="E9" s="32">
        <v>1773585.0167316201</v>
      </c>
      <c r="F9" s="32">
        <v>-252720.70815726501</v>
      </c>
      <c r="G9" s="32">
        <v>1773585.0167316201</v>
      </c>
      <c r="H9" s="32">
        <v>-0.16616913601855901</v>
      </c>
    </row>
    <row r="10" spans="1:8" ht="14.25" x14ac:dyDescent="0.2">
      <c r="A10" s="32">
        <v>9</v>
      </c>
      <c r="B10" s="33">
        <v>21</v>
      </c>
      <c r="C10" s="32">
        <v>215387</v>
      </c>
      <c r="D10" s="32">
        <v>991622.24434102594</v>
      </c>
      <c r="E10" s="32">
        <v>895694.21804358996</v>
      </c>
      <c r="F10" s="32">
        <v>95928.026297435907</v>
      </c>
      <c r="G10" s="32">
        <v>895694.21804358996</v>
      </c>
      <c r="H10" s="37">
        <v>9.6738477625806105E-2</v>
      </c>
    </row>
    <row r="11" spans="1:8" ht="14.25" x14ac:dyDescent="0.2">
      <c r="A11" s="32">
        <v>10</v>
      </c>
      <c r="B11" s="33">
        <v>22</v>
      </c>
      <c r="C11" s="32">
        <v>54554</v>
      </c>
      <c r="D11" s="32">
        <v>804358.87887606805</v>
      </c>
      <c r="E11" s="32">
        <v>790905.59142478602</v>
      </c>
      <c r="F11" s="32">
        <v>13453.2874512821</v>
      </c>
      <c r="G11" s="32">
        <v>790905.59142478602</v>
      </c>
      <c r="H11" s="32">
        <v>1.6725478893302399E-2</v>
      </c>
    </row>
    <row r="12" spans="1:8" ht="14.25" x14ac:dyDescent="0.2">
      <c r="A12" s="32">
        <v>11</v>
      </c>
      <c r="B12" s="33">
        <v>23</v>
      </c>
      <c r="C12" s="32">
        <v>869636.39</v>
      </c>
      <c r="D12" s="32">
        <v>5178304.0789051298</v>
      </c>
      <c r="E12" s="32">
        <v>5872646.4077777797</v>
      </c>
      <c r="F12" s="32">
        <v>-694342.32887265005</v>
      </c>
      <c r="G12" s="32">
        <v>5872646.4077777797</v>
      </c>
      <c r="H12" s="32">
        <v>-0.13408682037449199</v>
      </c>
    </row>
    <row r="13" spans="1:8" ht="14.25" x14ac:dyDescent="0.2">
      <c r="A13" s="32">
        <v>12</v>
      </c>
      <c r="B13" s="33">
        <v>24</v>
      </c>
      <c r="C13" s="32">
        <v>54996.002</v>
      </c>
      <c r="D13" s="32">
        <v>1964313.77966239</v>
      </c>
      <c r="E13" s="32">
        <v>2043705.2213478601</v>
      </c>
      <c r="F13" s="32">
        <v>-79391.441685470098</v>
      </c>
      <c r="G13" s="32">
        <v>2043705.2213478601</v>
      </c>
      <c r="H13" s="32">
        <v>-4.0416883752205403E-2</v>
      </c>
    </row>
    <row r="14" spans="1:8" ht="14.25" x14ac:dyDescent="0.2">
      <c r="A14" s="32">
        <v>13</v>
      </c>
      <c r="B14" s="33">
        <v>25</v>
      </c>
      <c r="C14" s="32">
        <v>209120</v>
      </c>
      <c r="D14" s="32">
        <v>5843194.1308000004</v>
      </c>
      <c r="E14" s="32">
        <v>6288958.1579999998</v>
      </c>
      <c r="F14" s="32">
        <v>-445764.02720000001</v>
      </c>
      <c r="G14" s="32">
        <v>6288958.1579999998</v>
      </c>
      <c r="H14" s="32">
        <v>-7.6287731884576299E-2</v>
      </c>
    </row>
    <row r="15" spans="1:8" ht="14.25" x14ac:dyDescent="0.2">
      <c r="A15" s="32">
        <v>14</v>
      </c>
      <c r="B15" s="33">
        <v>26</v>
      </c>
      <c r="C15" s="32">
        <v>192800</v>
      </c>
      <c r="D15" s="32">
        <v>914185.84467364801</v>
      </c>
      <c r="E15" s="32">
        <v>942734.51098023599</v>
      </c>
      <c r="F15" s="32">
        <v>-28548.666306587998</v>
      </c>
      <c r="G15" s="32">
        <v>942734.51098023599</v>
      </c>
      <c r="H15" s="32">
        <v>-3.1228514938097199E-2</v>
      </c>
    </row>
    <row r="16" spans="1:8" ht="14.25" x14ac:dyDescent="0.2">
      <c r="A16" s="32">
        <v>15</v>
      </c>
      <c r="B16" s="33">
        <v>27</v>
      </c>
      <c r="C16" s="32">
        <v>222387.06099999999</v>
      </c>
      <c r="D16" s="32">
        <v>1631201.3868666701</v>
      </c>
      <c r="E16" s="32">
        <v>1562398.1299000001</v>
      </c>
      <c r="F16" s="32">
        <v>68803.256966666697</v>
      </c>
      <c r="G16" s="32">
        <v>1562398.1299000001</v>
      </c>
      <c r="H16" s="32">
        <v>4.2179498816408603E-2</v>
      </c>
    </row>
    <row r="17" spans="1:8" ht="14.25" x14ac:dyDescent="0.2">
      <c r="A17" s="32">
        <v>16</v>
      </c>
      <c r="B17" s="33">
        <v>29</v>
      </c>
      <c r="C17" s="32">
        <v>439351</v>
      </c>
      <c r="D17" s="32">
        <v>5146526.6152572604</v>
      </c>
      <c r="E17" s="32">
        <v>4732061.1555333296</v>
      </c>
      <c r="F17" s="32">
        <v>414465.45972393203</v>
      </c>
      <c r="G17" s="32">
        <v>4732061.1555333296</v>
      </c>
      <c r="H17" s="32">
        <v>8.0533045043470197E-2</v>
      </c>
    </row>
    <row r="18" spans="1:8" ht="14.25" x14ac:dyDescent="0.2">
      <c r="A18" s="32">
        <v>17</v>
      </c>
      <c r="B18" s="33">
        <v>31</v>
      </c>
      <c r="C18" s="32">
        <v>49982.724999999999</v>
      </c>
      <c r="D18" s="32">
        <v>458392.58896218101</v>
      </c>
      <c r="E18" s="32">
        <v>417783.15804861498</v>
      </c>
      <c r="F18" s="32">
        <v>40609.430913566001</v>
      </c>
      <c r="G18" s="32">
        <v>417783.15804861498</v>
      </c>
      <c r="H18" s="32">
        <v>8.8590941239925697E-2</v>
      </c>
    </row>
    <row r="19" spans="1:8" ht="14.25" x14ac:dyDescent="0.2">
      <c r="A19" s="32">
        <v>18</v>
      </c>
      <c r="B19" s="33">
        <v>32</v>
      </c>
      <c r="C19" s="32">
        <v>40359.565000000002</v>
      </c>
      <c r="D19" s="32">
        <v>584618.28592519497</v>
      </c>
      <c r="E19" s="32">
        <v>568407.94008681295</v>
      </c>
      <c r="F19" s="32">
        <v>16210.3458383816</v>
      </c>
      <c r="G19" s="32">
        <v>568407.94008681295</v>
      </c>
      <c r="H19" s="32">
        <v>2.7728085536578299E-2</v>
      </c>
    </row>
    <row r="20" spans="1:8" ht="14.25" x14ac:dyDescent="0.2">
      <c r="A20" s="32">
        <v>19</v>
      </c>
      <c r="B20" s="33">
        <v>33</v>
      </c>
      <c r="C20" s="32">
        <v>74053.785999999993</v>
      </c>
      <c r="D20" s="32">
        <v>893115.50152446097</v>
      </c>
      <c r="E20" s="32">
        <v>735115.12805851002</v>
      </c>
      <c r="F20" s="32">
        <v>158000.37346595101</v>
      </c>
      <c r="G20" s="32">
        <v>735115.12805851002</v>
      </c>
      <c r="H20" s="32">
        <v>0.17690922752573399</v>
      </c>
    </row>
    <row r="21" spans="1:8" ht="14.25" x14ac:dyDescent="0.2">
      <c r="A21" s="32">
        <v>20</v>
      </c>
      <c r="B21" s="33">
        <v>34</v>
      </c>
      <c r="C21" s="32">
        <v>64222.463000000003</v>
      </c>
      <c r="D21" s="32">
        <v>451162.56195931497</v>
      </c>
      <c r="E21" s="32">
        <v>372115.23416911502</v>
      </c>
      <c r="F21" s="32">
        <v>79047.327790199604</v>
      </c>
      <c r="G21" s="32">
        <v>372115.23416911502</v>
      </c>
      <c r="H21" s="32">
        <v>0.17520808341656699</v>
      </c>
    </row>
    <row r="22" spans="1:8" ht="14.25" x14ac:dyDescent="0.2">
      <c r="A22" s="32">
        <v>21</v>
      </c>
      <c r="B22" s="33">
        <v>35</v>
      </c>
      <c r="C22" s="32">
        <v>135411.41</v>
      </c>
      <c r="D22" s="32">
        <v>2608537.7429504399</v>
      </c>
      <c r="E22" s="32">
        <v>2755645.4579008799</v>
      </c>
      <c r="F22" s="32">
        <v>-147107.71495044199</v>
      </c>
      <c r="G22" s="32">
        <v>2755645.4579008799</v>
      </c>
      <c r="H22" s="32">
        <v>-5.6394704407862303E-2</v>
      </c>
    </row>
    <row r="23" spans="1:8" ht="14.25" x14ac:dyDescent="0.2">
      <c r="A23" s="32">
        <v>22</v>
      </c>
      <c r="B23" s="33">
        <v>36</v>
      </c>
      <c r="C23" s="32">
        <v>295970.32299999997</v>
      </c>
      <c r="D23" s="32">
        <v>1123816.8076778799</v>
      </c>
      <c r="E23" s="32">
        <v>1016575.09802237</v>
      </c>
      <c r="F23" s="32">
        <v>107241.70965550499</v>
      </c>
      <c r="G23" s="32">
        <v>1016575.09802237</v>
      </c>
      <c r="H23" s="32">
        <v>9.54263265354581E-2</v>
      </c>
    </row>
    <row r="24" spans="1:8" ht="14.25" x14ac:dyDescent="0.2">
      <c r="A24" s="32">
        <v>23</v>
      </c>
      <c r="B24" s="33">
        <v>37</v>
      </c>
      <c r="C24" s="32">
        <v>156878.68599999999</v>
      </c>
      <c r="D24" s="32">
        <v>1428387.8762044201</v>
      </c>
      <c r="E24" s="32">
        <v>1314756.61679723</v>
      </c>
      <c r="F24" s="32">
        <v>113631.25940719301</v>
      </c>
      <c r="G24" s="32">
        <v>1314756.61679723</v>
      </c>
      <c r="H24" s="32">
        <v>7.9552102968794794E-2</v>
      </c>
    </row>
    <row r="25" spans="1:8" ht="14.25" x14ac:dyDescent="0.2">
      <c r="A25" s="32">
        <v>24</v>
      </c>
      <c r="B25" s="33">
        <v>38</v>
      </c>
      <c r="C25" s="32">
        <v>1256320.3529999999</v>
      </c>
      <c r="D25" s="32">
        <v>4949737.6585699096</v>
      </c>
      <c r="E25" s="32">
        <v>5487343.8033283204</v>
      </c>
      <c r="F25" s="32">
        <v>-537606.14475840703</v>
      </c>
      <c r="G25" s="32">
        <v>5487343.8033283204</v>
      </c>
      <c r="H25" s="32">
        <v>-0.108613058275443</v>
      </c>
    </row>
    <row r="26" spans="1:8" ht="14.25" x14ac:dyDescent="0.2">
      <c r="A26" s="32">
        <v>25</v>
      </c>
      <c r="B26" s="33">
        <v>39</v>
      </c>
      <c r="C26" s="32">
        <v>152837.745</v>
      </c>
      <c r="D26" s="32">
        <v>169068.26994882399</v>
      </c>
      <c r="E26" s="32">
        <v>127269.407462259</v>
      </c>
      <c r="F26" s="32">
        <v>41798.862486564998</v>
      </c>
      <c r="G26" s="32">
        <v>127269.407462259</v>
      </c>
      <c r="H26" s="32">
        <v>0.247230674917401</v>
      </c>
    </row>
    <row r="27" spans="1:8" ht="14.25" x14ac:dyDescent="0.2">
      <c r="A27" s="32">
        <v>26</v>
      </c>
      <c r="B27" s="33">
        <v>42</v>
      </c>
      <c r="C27" s="32">
        <v>29153.723999999998</v>
      </c>
      <c r="D27" s="32">
        <v>495324.3101</v>
      </c>
      <c r="E27" s="32">
        <v>505353.53779999999</v>
      </c>
      <c r="F27" s="32">
        <v>-10029.227699999999</v>
      </c>
      <c r="G27" s="32">
        <v>505353.53779999999</v>
      </c>
      <c r="H27" s="32">
        <v>-2.0247800270443501E-2</v>
      </c>
    </row>
    <row r="28" spans="1:8" ht="14.25" x14ac:dyDescent="0.2">
      <c r="A28" s="32">
        <v>27</v>
      </c>
      <c r="B28" s="33">
        <v>75</v>
      </c>
      <c r="C28" s="32">
        <v>486</v>
      </c>
      <c r="D28" s="32">
        <v>287617.094017094</v>
      </c>
      <c r="E28" s="32">
        <v>272513.77777777798</v>
      </c>
      <c r="F28" s="32">
        <v>15103.3162393162</v>
      </c>
      <c r="G28" s="32">
        <v>272513.77777777798</v>
      </c>
      <c r="H28" s="32">
        <v>5.2511886648915901E-2</v>
      </c>
    </row>
    <row r="29" spans="1:8" ht="14.25" x14ac:dyDescent="0.2">
      <c r="A29" s="32">
        <v>28</v>
      </c>
      <c r="B29" s="33">
        <v>76</v>
      </c>
      <c r="C29" s="32">
        <v>4730</v>
      </c>
      <c r="D29" s="32">
        <v>842544.02491282101</v>
      </c>
      <c r="E29" s="32">
        <v>779553.06045213703</v>
      </c>
      <c r="F29" s="32">
        <v>62990.964460683797</v>
      </c>
      <c r="G29" s="32">
        <v>779553.06045213703</v>
      </c>
      <c r="H29" s="32">
        <v>7.4762816657802003E-2</v>
      </c>
    </row>
    <row r="30" spans="1:8" ht="14.25" x14ac:dyDescent="0.2">
      <c r="A30" s="32">
        <v>29</v>
      </c>
      <c r="B30" s="33">
        <v>99</v>
      </c>
      <c r="C30" s="32">
        <v>75</v>
      </c>
      <c r="D30" s="32">
        <v>23487.4629755692</v>
      </c>
      <c r="E30" s="32">
        <v>20928.781862188898</v>
      </c>
      <c r="F30" s="32">
        <v>2558.6811133802298</v>
      </c>
      <c r="G30" s="32">
        <v>20928.781862188898</v>
      </c>
      <c r="H30" s="32">
        <v>0.108938164843162</v>
      </c>
    </row>
    <row r="31" spans="1:8" ht="14.25" x14ac:dyDescent="0.2">
      <c r="A31" s="32">
        <v>30</v>
      </c>
      <c r="B31" s="33">
        <v>9101</v>
      </c>
      <c r="C31" s="32">
        <v>18</v>
      </c>
      <c r="D31" s="32">
        <v>5128.2051000000001</v>
      </c>
      <c r="E31" s="32">
        <v>1.8E-3</v>
      </c>
      <c r="F31" s="32">
        <v>5128.2033000000001</v>
      </c>
      <c r="G31" s="32">
        <v>1.8E-3</v>
      </c>
      <c r="H31" s="32">
        <v>0.99999964899999805</v>
      </c>
    </row>
    <row r="32" spans="1:8" ht="14.25" x14ac:dyDescent="0.2">
      <c r="A32" s="32"/>
      <c r="B32" s="33">
        <v>40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2014-11-10T01:29:31Z</dcterms:modified>
</cp:coreProperties>
</file>