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<sst xmlns="http://schemas.openxmlformats.org/spreadsheetml/2006/main" count="116" uniqueCount="73">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</sst>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35" sqref="J35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RA!D7</f>
        <v>19970924.679900002</v>
      </c>
      <c r="F3" s="25">
        <f>RA!I7</f>
        <v>2171785.9156999998</v>
      </c>
      <c r="G3" s="16">
        <f>E3-F3</f>
        <v>17799138.764200002</v>
      </c>
      <c r="H3" s="27">
        <f>RA!J7</f>
        <v>10.874738904232199</v>
      </c>
      <c r="I3" s="20">
        <f>SUM(I4:I40)</f>
        <v>19970930.853027925</v>
      </c>
      <c r="J3" s="21">
        <f>SUM(J4:J40)</f>
        <v>17799138.805785228</v>
      </c>
      <c r="K3" s="22">
        <f>E3-I3</f>
        <v>-6.1731279231607914</v>
      </c>
      <c r="L3" s="22">
        <f>G3-J3</f>
        <v>-4.1585225611925125E-2</v>
      </c>
    </row>
    <row r="4" spans="1:13" x14ac:dyDescent="0.15">
      <c r="A4" s="42">
        <f>RA!A8</f>
        <v>41959</v>
      </c>
      <c r="B4" s="12">
        <v>12</v>
      </c>
      <c r="C4" s="39" t="s">
        <v>6</v>
      </c>
      <c r="D4" s="39"/>
      <c r="E4" s="15">
        <f>VLOOKUP(C4,RA!B8:D39,3,0)</f>
        <v>813521.61479999998</v>
      </c>
      <c r="F4" s="25">
        <f>VLOOKUP(C4,RA!B8:I43,8,0)</f>
        <v>183980.13879999999</v>
      </c>
      <c r="G4" s="16">
        <f t="shared" ref="G4:G40" si="0">E4-F4</f>
        <v>629541.47600000002</v>
      </c>
      <c r="H4" s="27">
        <f>RA!J8</f>
        <v>22.615273577608701</v>
      </c>
      <c r="I4" s="20">
        <f>VLOOKUP(B4,RMS!B:D,3,FALSE)</f>
        <v>813522.68879487203</v>
      </c>
      <c r="J4" s="21">
        <f>VLOOKUP(B4,RMS!B:E,4,FALSE)</f>
        <v>629541.48512991494</v>
      </c>
      <c r="K4" s="22">
        <f t="shared" ref="K4:K40" si="1">E4-I4</f>
        <v>-1.0739948720438406</v>
      </c>
      <c r="L4" s="22">
        <f t="shared" ref="L4:L40" si="2">G4-J4</f>
        <v>-9.1299149207770824E-3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VLOOKUP(C5,RA!B8:D40,3,0)</f>
        <v>140921.00649999999</v>
      </c>
      <c r="F5" s="25">
        <f>VLOOKUP(C5,RA!B9:I44,8,0)</f>
        <v>30781.9238</v>
      </c>
      <c r="G5" s="16">
        <f t="shared" si="0"/>
        <v>110139.08269999998</v>
      </c>
      <c r="H5" s="27">
        <f>RA!J9</f>
        <v>21.843389118853601</v>
      </c>
      <c r="I5" s="20">
        <f>VLOOKUP(B5,RMS!B:D,3,FALSE)</f>
        <v>140921.05330387299</v>
      </c>
      <c r="J5" s="21">
        <f>VLOOKUP(B5,RMS!B:E,4,FALSE)</f>
        <v>110139.07904986</v>
      </c>
      <c r="K5" s="22">
        <f t="shared" si="1"/>
        <v>-4.6803873003227636E-2</v>
      </c>
      <c r="L5" s="22">
        <f t="shared" si="2"/>
        <v>3.6501399881672114E-3</v>
      </c>
      <c r="M5" s="35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VLOOKUP(C6,RA!B10:D41,3,0)</f>
        <v>169351.42920000001</v>
      </c>
      <c r="F6" s="25">
        <f>VLOOKUP(C6,RA!B10:I45,8,0)</f>
        <v>41131.974800000004</v>
      </c>
      <c r="G6" s="16">
        <f t="shared" si="0"/>
        <v>128219.45440000002</v>
      </c>
      <c r="H6" s="27">
        <f>RA!J10</f>
        <v>24.2879407598173</v>
      </c>
      <c r="I6" s="20">
        <f>VLOOKUP(B6,RMS!B:D,3,FALSE)</f>
        <v>169354.135406838</v>
      </c>
      <c r="J6" s="21">
        <f>VLOOKUP(B6,RMS!B:E,4,FALSE)</f>
        <v>128219.455094017</v>
      </c>
      <c r="K6" s="22">
        <f t="shared" si="1"/>
        <v>-2.7062068379891571</v>
      </c>
      <c r="L6" s="22">
        <f t="shared" si="2"/>
        <v>-6.9401698419824243E-4</v>
      </c>
      <c r="M6" s="35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VLOOKUP(C7,RA!B10:D42,3,0)</f>
        <v>83645.244399999996</v>
      </c>
      <c r="F7" s="25">
        <f>VLOOKUP(C7,RA!B11:I46,8,0)</f>
        <v>12566.2677</v>
      </c>
      <c r="G7" s="16">
        <f t="shared" si="0"/>
        <v>71078.976699999999</v>
      </c>
      <c r="H7" s="27">
        <f>RA!J11</f>
        <v>15.023290074815099</v>
      </c>
      <c r="I7" s="20">
        <f>VLOOKUP(B7,RMS!B:D,3,FALSE)</f>
        <v>83645.321914529894</v>
      </c>
      <c r="J7" s="21">
        <f>VLOOKUP(B7,RMS!B:E,4,FALSE)</f>
        <v>71078.977011965806</v>
      </c>
      <c r="K7" s="22">
        <f t="shared" si="1"/>
        <v>-7.751452989759855E-2</v>
      </c>
      <c r="L7" s="22">
        <f t="shared" si="2"/>
        <v>-3.1196580675896257E-4</v>
      </c>
      <c r="M7" s="35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VLOOKUP(C8,RA!B12:D43,3,0)</f>
        <v>316567.348</v>
      </c>
      <c r="F8" s="25">
        <f>VLOOKUP(C8,RA!B12:I47,8,0)</f>
        <v>45347.258300000001</v>
      </c>
      <c r="G8" s="16">
        <f t="shared" si="0"/>
        <v>271220.08970000001</v>
      </c>
      <c r="H8" s="27">
        <f>RA!J12</f>
        <v>14.3246795939296</v>
      </c>
      <c r="I8" s="20">
        <f>VLOOKUP(B8,RMS!B:D,3,FALSE)</f>
        <v>316567.445189744</v>
      </c>
      <c r="J8" s="21">
        <f>VLOOKUP(B8,RMS!B:E,4,FALSE)</f>
        <v>271220.08756153798</v>
      </c>
      <c r="K8" s="22">
        <f t="shared" si="1"/>
        <v>-9.7189744003117085E-2</v>
      </c>
      <c r="L8" s="22">
        <f t="shared" si="2"/>
        <v>2.1384620340541005E-3</v>
      </c>
      <c r="M8" s="35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VLOOKUP(C9,RA!B12:D44,3,0)</f>
        <v>518149.12410000002</v>
      </c>
      <c r="F9" s="25">
        <f>VLOOKUP(C9,RA!B13:I48,8,0)</f>
        <v>117400.1719</v>
      </c>
      <c r="G9" s="16">
        <f t="shared" si="0"/>
        <v>400748.9522</v>
      </c>
      <c r="H9" s="27">
        <f>RA!J13</f>
        <v>22.657603079792601</v>
      </c>
      <c r="I9" s="20">
        <f>VLOOKUP(B9,RMS!B:D,3,FALSE)</f>
        <v>518149.42152649601</v>
      </c>
      <c r="J9" s="21">
        <f>VLOOKUP(B9,RMS!B:E,4,FALSE)</f>
        <v>400748.95388119703</v>
      </c>
      <c r="K9" s="22">
        <f t="shared" si="1"/>
        <v>-0.2974264959921129</v>
      </c>
      <c r="L9" s="22">
        <f t="shared" si="2"/>
        <v>-1.6811970272101462E-3</v>
      </c>
      <c r="M9" s="35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VLOOKUP(C10,RA!B14:D45,3,0)</f>
        <v>262634.0183</v>
      </c>
      <c r="F10" s="25">
        <f>VLOOKUP(C10,RA!B14:I49,8,0)</f>
        <v>50621.5026</v>
      </c>
      <c r="G10" s="16">
        <f t="shared" si="0"/>
        <v>212012.51569999999</v>
      </c>
      <c r="H10" s="27">
        <f>RA!J14</f>
        <v>19.2745414046768</v>
      </c>
      <c r="I10" s="20">
        <f>VLOOKUP(B10,RMS!B:D,3,FALSE)</f>
        <v>262634.01359230798</v>
      </c>
      <c r="J10" s="21">
        <f>VLOOKUP(B10,RMS!B:E,4,FALSE)</f>
        <v>212012.51869829101</v>
      </c>
      <c r="K10" s="22">
        <f t="shared" si="1"/>
        <v>4.7076920163817704E-3</v>
      </c>
      <c r="L10" s="22">
        <f t="shared" si="2"/>
        <v>-2.9982910200487822E-3</v>
      </c>
      <c r="M10" s="35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VLOOKUP(C11,RA!B14:D46,3,0)</f>
        <v>196510.24590000001</v>
      </c>
      <c r="F11" s="25">
        <f>VLOOKUP(C11,RA!B15:I50,8,0)</f>
        <v>37658.105000000003</v>
      </c>
      <c r="G11" s="16">
        <f t="shared" si="0"/>
        <v>158852.1409</v>
      </c>
      <c r="H11" s="27">
        <f>RA!J15</f>
        <v>19.163430806128801</v>
      </c>
      <c r="I11" s="20">
        <f>VLOOKUP(B11,RMS!B:D,3,FALSE)</f>
        <v>196510.385932479</v>
      </c>
      <c r="J11" s="21">
        <f>VLOOKUP(B11,RMS!B:E,4,FALSE)</f>
        <v>158852.142298291</v>
      </c>
      <c r="K11" s="22">
        <f t="shared" si="1"/>
        <v>-0.14003247898654081</v>
      </c>
      <c r="L11" s="22">
        <f t="shared" si="2"/>
        <v>-1.3982910022605211E-3</v>
      </c>
      <c r="M11" s="35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VLOOKUP(C12,RA!B16:D47,3,0)</f>
        <v>962576.67330000002</v>
      </c>
      <c r="F12" s="25">
        <f>VLOOKUP(C12,RA!B16:I51,8,0)</f>
        <v>34931.606299999999</v>
      </c>
      <c r="G12" s="16">
        <f t="shared" si="0"/>
        <v>927645.06700000004</v>
      </c>
      <c r="H12" s="27">
        <f>RA!J16</f>
        <v>3.6289687116813298</v>
      </c>
      <c r="I12" s="20">
        <f>VLOOKUP(B12,RMS!B:D,3,FALSE)</f>
        <v>962576.13527521398</v>
      </c>
      <c r="J12" s="21">
        <f>VLOOKUP(B12,RMS!B:E,4,FALSE)</f>
        <v>927645.06662991503</v>
      </c>
      <c r="K12" s="22">
        <f t="shared" si="1"/>
        <v>0.53802478604484349</v>
      </c>
      <c r="L12" s="22">
        <f t="shared" si="2"/>
        <v>3.7008500657975674E-4</v>
      </c>
      <c r="M12" s="35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VLOOKUP(C13,RA!B16:D48,3,0)</f>
        <v>456591.6826</v>
      </c>
      <c r="F13" s="25">
        <f>VLOOKUP(C13,RA!B17:I52,8,0)</f>
        <v>49047.396999999997</v>
      </c>
      <c r="G13" s="16">
        <f t="shared" si="0"/>
        <v>407544.2856</v>
      </c>
      <c r="H13" s="27">
        <f>RA!J17</f>
        <v>10.742069746147401</v>
      </c>
      <c r="I13" s="20">
        <f>VLOOKUP(B13,RMS!B:D,3,FALSE)</f>
        <v>456591.813323932</v>
      </c>
      <c r="J13" s="21">
        <f>VLOOKUP(B13,RMS!B:E,4,FALSE)</f>
        <v>407544.28594871802</v>
      </c>
      <c r="K13" s="22">
        <f t="shared" si="1"/>
        <v>-0.13072393200127408</v>
      </c>
      <c r="L13" s="22">
        <f t="shared" si="2"/>
        <v>-3.4871802199631929E-4</v>
      </c>
      <c r="M13" s="35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VLOOKUP(C14,RA!B18:D49,3,0)</f>
        <v>2178784.2127999999</v>
      </c>
      <c r="F14" s="25">
        <f>VLOOKUP(C14,RA!B18:I53,8,0)</f>
        <v>336898.59869999997</v>
      </c>
      <c r="G14" s="16">
        <f t="shared" si="0"/>
        <v>1841885.6140999999</v>
      </c>
      <c r="H14" s="27">
        <f>RA!J18</f>
        <v>15.462687709997899</v>
      </c>
      <c r="I14" s="20">
        <f>VLOOKUP(B14,RMS!B:D,3,FALSE)</f>
        <v>2178783.9285700899</v>
      </c>
      <c r="J14" s="21">
        <f>VLOOKUP(B14,RMS!B:E,4,FALSE)</f>
        <v>1841885.6273735</v>
      </c>
      <c r="K14" s="22">
        <f t="shared" si="1"/>
        <v>0.28422991000115871</v>
      </c>
      <c r="L14" s="22">
        <f t="shared" si="2"/>
        <v>-1.3273500138893723E-2</v>
      </c>
      <c r="M14" s="35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VLOOKUP(C15,RA!B18:D50,3,0)</f>
        <v>818089.76080000005</v>
      </c>
      <c r="F15" s="25">
        <f>VLOOKUP(C15,RA!B19:I54,8,0)</f>
        <v>46387.147299999997</v>
      </c>
      <c r="G15" s="16">
        <f t="shared" si="0"/>
        <v>771702.61350000009</v>
      </c>
      <c r="H15" s="27">
        <f>RA!J19</f>
        <v>5.6701782032620196</v>
      </c>
      <c r="I15" s="20">
        <f>VLOOKUP(B15,RMS!B:D,3,FALSE)</f>
        <v>818089.58751794905</v>
      </c>
      <c r="J15" s="21">
        <f>VLOOKUP(B15,RMS!B:E,4,FALSE)</f>
        <v>771702.61059230799</v>
      </c>
      <c r="K15" s="22">
        <f t="shared" si="1"/>
        <v>0.17328205099329352</v>
      </c>
      <c r="L15" s="22">
        <f t="shared" si="2"/>
        <v>2.9076921055093408E-3</v>
      </c>
      <c r="M15" s="35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VLOOKUP(C16,RA!B20:D51,3,0)</f>
        <v>1259805.081</v>
      </c>
      <c r="F16" s="25">
        <f>VLOOKUP(C16,RA!B20:I55,8,0)</f>
        <v>80844.276700000002</v>
      </c>
      <c r="G16" s="16">
        <f t="shared" si="0"/>
        <v>1178960.8043</v>
      </c>
      <c r="H16" s="27">
        <f>RA!J20</f>
        <v>6.4172051628675701</v>
      </c>
      <c r="I16" s="20">
        <f>VLOOKUP(B16,RMS!B:D,3,FALSE)</f>
        <v>1259805.0422</v>
      </c>
      <c r="J16" s="21">
        <f>VLOOKUP(B16,RMS!B:E,4,FALSE)</f>
        <v>1178960.8043</v>
      </c>
      <c r="K16" s="22">
        <f t="shared" si="1"/>
        <v>3.8799999980255961E-2</v>
      </c>
      <c r="L16" s="22">
        <f t="shared" si="2"/>
        <v>0</v>
      </c>
      <c r="M16" s="35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VLOOKUP(C17,RA!B20:D52,3,0)</f>
        <v>473090.17349999998</v>
      </c>
      <c r="F17" s="25">
        <f>VLOOKUP(C17,RA!B21:I56,8,0)</f>
        <v>41851.496800000001</v>
      </c>
      <c r="G17" s="16">
        <f t="shared" si="0"/>
        <v>431238.67669999995</v>
      </c>
      <c r="H17" s="27">
        <f>RA!J21</f>
        <v>8.84641008084688</v>
      </c>
      <c r="I17" s="20">
        <f>VLOOKUP(B17,RMS!B:D,3,FALSE)</f>
        <v>473089.83720085502</v>
      </c>
      <c r="J17" s="21">
        <f>VLOOKUP(B17,RMS!B:E,4,FALSE)</f>
        <v>431238.676625641</v>
      </c>
      <c r="K17" s="22">
        <f t="shared" si="1"/>
        <v>0.33629914495395496</v>
      </c>
      <c r="L17" s="22">
        <f t="shared" si="2"/>
        <v>7.4358948040753603E-5</v>
      </c>
      <c r="M17" s="35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VLOOKUP(C18,RA!B22:D53,3,0)</f>
        <v>1396337.3555000001</v>
      </c>
      <c r="F18" s="25">
        <f>VLOOKUP(C18,RA!B22:I57,8,0)</f>
        <v>83909.4516</v>
      </c>
      <c r="G18" s="16">
        <f t="shared" si="0"/>
        <v>1312427.9039</v>
      </c>
      <c r="H18" s="27">
        <f>RA!J22</f>
        <v>6.0092535138081802</v>
      </c>
      <c r="I18" s="20">
        <f>VLOOKUP(B18,RMS!B:D,3,FALSE)</f>
        <v>1396338.4530333299</v>
      </c>
      <c r="J18" s="21">
        <f>VLOOKUP(B18,RMS!B:E,4,FALSE)</f>
        <v>1312427.9003999999</v>
      </c>
      <c r="K18" s="22">
        <f t="shared" si="1"/>
        <v>-1.0975333298556507</v>
      </c>
      <c r="L18" s="22">
        <f t="shared" si="2"/>
        <v>3.5000001080334187E-3</v>
      </c>
      <c r="M18" s="35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VLOOKUP(C19,RA!B22:D54,3,0)</f>
        <v>3328536.0784</v>
      </c>
      <c r="F19" s="25">
        <f>VLOOKUP(C19,RA!B23:I58,8,0)</f>
        <v>296294.6557</v>
      </c>
      <c r="G19" s="16">
        <f t="shared" si="0"/>
        <v>3032241.4227</v>
      </c>
      <c r="H19" s="27">
        <f>RA!J23</f>
        <v>8.9016507173455803</v>
      </c>
      <c r="I19" s="20">
        <f>VLOOKUP(B19,RMS!B:D,3,FALSE)</f>
        <v>3328538.0081547</v>
      </c>
      <c r="J19" s="21">
        <f>VLOOKUP(B19,RMS!B:E,4,FALSE)</f>
        <v>3032241.4590820498</v>
      </c>
      <c r="K19" s="22">
        <f t="shared" si="1"/>
        <v>-1.9297547000460327</v>
      </c>
      <c r="L19" s="22">
        <f t="shared" si="2"/>
        <v>-3.6382049787789583E-2</v>
      </c>
      <c r="M19" s="35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VLOOKUP(C20,RA!B24:D55,3,0)</f>
        <v>324781.23450000002</v>
      </c>
      <c r="F20" s="25">
        <f>VLOOKUP(C20,RA!B24:I59,8,0)</f>
        <v>52217.819499999998</v>
      </c>
      <c r="G20" s="16">
        <f t="shared" si="0"/>
        <v>272563.41500000004</v>
      </c>
      <c r="H20" s="27">
        <f>RA!J24</f>
        <v>16.077843777024</v>
      </c>
      <c r="I20" s="20">
        <f>VLOOKUP(B20,RMS!B:D,3,FALSE)</f>
        <v>324781.284531563</v>
      </c>
      <c r="J20" s="21">
        <f>VLOOKUP(B20,RMS!B:E,4,FALSE)</f>
        <v>272563.41133531398</v>
      </c>
      <c r="K20" s="22">
        <f t="shared" si="1"/>
        <v>-5.0031562976073474E-2</v>
      </c>
      <c r="L20" s="22">
        <f t="shared" si="2"/>
        <v>3.6646860535256565E-3</v>
      </c>
      <c r="M20" s="35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VLOOKUP(C21,RA!B24:D56,3,0)</f>
        <v>370600.39179999998</v>
      </c>
      <c r="F21" s="25">
        <f>VLOOKUP(C21,RA!B25:I60,8,0)</f>
        <v>30743.154600000002</v>
      </c>
      <c r="G21" s="16">
        <f t="shared" si="0"/>
        <v>339857.23719999997</v>
      </c>
      <c r="H21" s="27">
        <f>RA!J25</f>
        <v>8.2954997566734896</v>
      </c>
      <c r="I21" s="20">
        <f>VLOOKUP(B21,RMS!B:D,3,FALSE)</f>
        <v>370600.39806174301</v>
      </c>
      <c r="J21" s="21">
        <f>VLOOKUP(B21,RMS!B:E,4,FALSE)</f>
        <v>339857.240467928</v>
      </c>
      <c r="K21" s="22">
        <f t="shared" si="1"/>
        <v>-6.2617430230602622E-3</v>
      </c>
      <c r="L21" s="22">
        <f t="shared" si="2"/>
        <v>-3.2679280266165733E-3</v>
      </c>
      <c r="M21" s="35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VLOOKUP(C22,RA!B26:D57,3,0)</f>
        <v>698720.31510000001</v>
      </c>
      <c r="F22" s="25">
        <f>VLOOKUP(C22,RA!B26:I61,8,0)</f>
        <v>134960.96479999999</v>
      </c>
      <c r="G22" s="16">
        <f t="shared" si="0"/>
        <v>563759.35030000005</v>
      </c>
      <c r="H22" s="27">
        <f>RA!J26</f>
        <v>19.315448811687201</v>
      </c>
      <c r="I22" s="20">
        <f>VLOOKUP(B22,RMS!B:D,3,FALSE)</f>
        <v>698720.33774303796</v>
      </c>
      <c r="J22" s="21">
        <f>VLOOKUP(B22,RMS!B:E,4,FALSE)</f>
        <v>563759.33287773503</v>
      </c>
      <c r="K22" s="22">
        <f t="shared" si="1"/>
        <v>-2.2643037955276668E-2</v>
      </c>
      <c r="L22" s="22">
        <f t="shared" si="2"/>
        <v>1.742226502392441E-2</v>
      </c>
      <c r="M22" s="35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VLOOKUP(C23,RA!B26:D58,3,0)</f>
        <v>335510.58500000002</v>
      </c>
      <c r="F23" s="25">
        <f>VLOOKUP(C23,RA!B27:I62,8,0)</f>
        <v>92624.745699999999</v>
      </c>
      <c r="G23" s="16">
        <f t="shared" si="0"/>
        <v>242885.83930000002</v>
      </c>
      <c r="H23" s="27">
        <f>RA!J27</f>
        <v>27.607100890721501</v>
      </c>
      <c r="I23" s="20">
        <f>VLOOKUP(B23,RMS!B:D,3,FALSE)</f>
        <v>335510.50082643499</v>
      </c>
      <c r="J23" s="21">
        <f>VLOOKUP(B23,RMS!B:E,4,FALSE)</f>
        <v>242885.85969097499</v>
      </c>
      <c r="K23" s="22">
        <f t="shared" si="1"/>
        <v>8.4173565031960607E-2</v>
      </c>
      <c r="L23" s="22">
        <f t="shared" si="2"/>
        <v>-2.0390974968904629E-2</v>
      </c>
      <c r="M23" s="35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VLOOKUP(C24,RA!B28:D59,3,0)</f>
        <v>1302345.7582</v>
      </c>
      <c r="F24" s="25">
        <f>VLOOKUP(C24,RA!B28:I63,8,0)</f>
        <v>58215.719599999997</v>
      </c>
      <c r="G24" s="16">
        <f t="shared" si="0"/>
        <v>1244130.0386000001</v>
      </c>
      <c r="H24" s="27">
        <f>RA!J28</f>
        <v>4.4700663578358197</v>
      </c>
      <c r="I24" s="20">
        <f>VLOOKUP(B24,RMS!B:D,3,FALSE)</f>
        <v>1302345.7523088499</v>
      </c>
      <c r="J24" s="21">
        <f>VLOOKUP(B24,RMS!B:E,4,FALSE)</f>
        <v>1244130.04336637</v>
      </c>
      <c r="K24" s="22">
        <f t="shared" si="1"/>
        <v>5.8911500964313745E-3</v>
      </c>
      <c r="L24" s="22">
        <f t="shared" si="2"/>
        <v>-4.7663699369877577E-3</v>
      </c>
      <c r="M24" s="35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VLOOKUP(C25,RA!B28:D60,3,0)</f>
        <v>765965.22790000006</v>
      </c>
      <c r="F25" s="25">
        <f>VLOOKUP(C25,RA!B29:I64,8,0)</f>
        <v>79968.408299999996</v>
      </c>
      <c r="G25" s="16">
        <f t="shared" si="0"/>
        <v>685996.81960000005</v>
      </c>
      <c r="H25" s="27">
        <f>RA!J29</f>
        <v>10.440213914049901</v>
      </c>
      <c r="I25" s="20">
        <f>VLOOKUP(B25,RMS!B:D,3,FALSE)</f>
        <v>765965.22823628294</v>
      </c>
      <c r="J25" s="21">
        <f>VLOOKUP(B25,RMS!B:E,4,FALSE)</f>
        <v>685996.81863608805</v>
      </c>
      <c r="K25" s="22">
        <f t="shared" si="1"/>
        <v>-3.362828865647316E-4</v>
      </c>
      <c r="L25" s="22">
        <f t="shared" si="2"/>
        <v>9.6391199622303247E-4</v>
      </c>
      <c r="M25" s="35"/>
    </row>
    <row r="26" spans="1:13" x14ac:dyDescent="0.15">
      <c r="A26" s="42"/>
      <c r="B26" s="12">
        <v>37</v>
      </c>
      <c r="C26" s="39" t="s">
        <v>28</v>
      </c>
      <c r="D26" s="39"/>
      <c r="E26" s="15">
        <f>VLOOKUP(C26,RA!B30:D61,3,0)</f>
        <v>917061.73219999997</v>
      </c>
      <c r="F26" s="25">
        <f>VLOOKUP(C26,RA!B30:I65,8,0)</f>
        <v>82913.869200000001</v>
      </c>
      <c r="G26" s="16">
        <f t="shared" si="0"/>
        <v>834147.86300000001</v>
      </c>
      <c r="H26" s="27">
        <f>RA!J30</f>
        <v>9.04125276289661</v>
      </c>
      <c r="I26" s="20">
        <f>VLOOKUP(B26,RMS!B:D,3,FALSE)</f>
        <v>917061.84593451302</v>
      </c>
      <c r="J26" s="21">
        <f>VLOOKUP(B26,RMS!B:E,4,FALSE)</f>
        <v>834147.87098249304</v>
      </c>
      <c r="K26" s="22">
        <f t="shared" si="1"/>
        <v>-0.11373451305553317</v>
      </c>
      <c r="L26" s="22">
        <f t="shared" si="2"/>
        <v>-7.9824930289760232E-3</v>
      </c>
      <c r="M26" s="35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VLOOKUP(C27,RA!B30:D62,3,0)</f>
        <v>697400.61369999999</v>
      </c>
      <c r="F27" s="25">
        <f>VLOOKUP(C27,RA!B31:I66,8,0)</f>
        <v>35444.141600000003</v>
      </c>
      <c r="G27" s="16">
        <f t="shared" si="0"/>
        <v>661956.47210000001</v>
      </c>
      <c r="H27" s="27">
        <f>RA!J31</f>
        <v>5.0823215385421197</v>
      </c>
      <c r="I27" s="20">
        <f>VLOOKUP(B27,RMS!B:D,3,FALSE)</f>
        <v>697400.57316194696</v>
      </c>
      <c r="J27" s="21">
        <f>VLOOKUP(B27,RMS!B:E,4,FALSE)</f>
        <v>661956.43706371705</v>
      </c>
      <c r="K27" s="22">
        <f t="shared" si="1"/>
        <v>4.0538053028285503E-2</v>
      </c>
      <c r="L27" s="22">
        <f t="shared" si="2"/>
        <v>3.5036282963119447E-2</v>
      </c>
      <c r="M27" s="35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VLOOKUP(C28,RA!B32:D63,3,0)</f>
        <v>151933.9332</v>
      </c>
      <c r="F28" s="25">
        <f>VLOOKUP(C28,RA!B32:I67,8,0)</f>
        <v>41701.502399999998</v>
      </c>
      <c r="G28" s="16">
        <f t="shared" si="0"/>
        <v>110232.4308</v>
      </c>
      <c r="H28" s="27">
        <f>RA!J32</f>
        <v>27.4471288419196</v>
      </c>
      <c r="I28" s="20">
        <f>VLOOKUP(B28,RMS!B:D,3,FALSE)</f>
        <v>151933.835338212</v>
      </c>
      <c r="J28" s="21">
        <f>VLOOKUP(B28,RMS!B:E,4,FALSE)</f>
        <v>110232.43505205501</v>
      </c>
      <c r="K28" s="22">
        <f t="shared" si="1"/>
        <v>9.7861788002774119E-2</v>
      </c>
      <c r="L28" s="22">
        <f t="shared" si="2"/>
        <v>-4.2520550050539896E-3</v>
      </c>
      <c r="M28" s="35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VLOOKUP(C29,RA!B32:D64,3,0)</f>
        <v>-3.8319000000000001</v>
      </c>
      <c r="F29" s="25">
        <f>VLOOKUP(C29,RA!B33:I68,8,0)</f>
        <v>-6.8199999999999997E-2</v>
      </c>
      <c r="G29" s="16">
        <f t="shared" si="0"/>
        <v>-3.7637</v>
      </c>
      <c r="H29" s="27">
        <f>RA!J33</f>
        <v>1.7797959236932099</v>
      </c>
      <c r="I29" s="20">
        <f>VLOOKUP(B29,RMS!B:D,3,FALSE)</f>
        <v>-3.8319000000000001</v>
      </c>
      <c r="J29" s="21">
        <f>VLOOKUP(B29,RMS!B:E,4,FALSE)</f>
        <v>-3.7637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2"/>
      <c r="B30" s="12">
        <v>41</v>
      </c>
      <c r="C30" s="39" t="s">
        <v>36</v>
      </c>
      <c r="D30" s="39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2"/>
      <c r="B31" s="12">
        <v>42</v>
      </c>
      <c r="C31" s="39" t="s">
        <v>32</v>
      </c>
      <c r="D31" s="39"/>
      <c r="E31" s="15">
        <f>VLOOKUP(C31,RA!B34:D66,3,0)</f>
        <v>237738.3</v>
      </c>
      <c r="F31" s="25">
        <f>VLOOKUP(C31,RA!B35:I70,8,0)</f>
        <v>15691.8199</v>
      </c>
      <c r="G31" s="16">
        <f t="shared" si="0"/>
        <v>222046.48009999999</v>
      </c>
      <c r="H31" s="27">
        <f>RA!J35</f>
        <v>6.6004593706609302</v>
      </c>
      <c r="I31" s="20">
        <f>VLOOKUP(B31,RMS!B:D,3,FALSE)</f>
        <v>237738.2996</v>
      </c>
      <c r="J31" s="21">
        <f>VLOOKUP(B31,RMS!B:E,4,FALSE)</f>
        <v>222046.4847</v>
      </c>
      <c r="K31" s="22">
        <f t="shared" si="1"/>
        <v>3.9999998989515007E-4</v>
      </c>
      <c r="L31" s="22">
        <f t="shared" si="2"/>
        <v>-4.6000000147614628E-3</v>
      </c>
      <c r="M31" s="35"/>
    </row>
    <row r="32" spans="1:13" x14ac:dyDescent="0.15">
      <c r="A32" s="42"/>
      <c r="B32" s="12">
        <v>71</v>
      </c>
      <c r="C32" s="39" t="s">
        <v>37</v>
      </c>
      <c r="D32" s="39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2"/>
      <c r="B33" s="12">
        <v>72</v>
      </c>
      <c r="C33" s="39" t="s">
        <v>38</v>
      </c>
      <c r="D33" s="39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2"/>
      <c r="B34" s="12">
        <v>73</v>
      </c>
      <c r="C34" s="39" t="s">
        <v>39</v>
      </c>
      <c r="D34" s="39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2"/>
      <c r="B35" s="12">
        <v>75</v>
      </c>
      <c r="C35" s="39" t="s">
        <v>33</v>
      </c>
      <c r="D35" s="39"/>
      <c r="E35" s="15">
        <f>VLOOKUP(C35,RA!B8:D70,3,0)</f>
        <v>261118.7187</v>
      </c>
      <c r="F35" s="25">
        <f>VLOOKUP(C35,RA!B8:I74,8,0)</f>
        <v>14508.799300000001</v>
      </c>
      <c r="G35" s="16">
        <f t="shared" si="0"/>
        <v>246609.91939999998</v>
      </c>
      <c r="H35" s="27">
        <f>RA!J39</f>
        <v>5.55639954585914</v>
      </c>
      <c r="I35" s="20">
        <f>VLOOKUP(B35,RMS!B:D,3,FALSE)</f>
        <v>261118.717948718</v>
      </c>
      <c r="J35" s="21">
        <f>VLOOKUP(B35,RMS!B:E,4,FALSE)</f>
        <v>246609.91623931599</v>
      </c>
      <c r="K35" s="22">
        <f t="shared" si="1"/>
        <v>7.5128200114704669E-4</v>
      </c>
      <c r="L35" s="22">
        <f t="shared" si="2"/>
        <v>3.1606839911546558E-3</v>
      </c>
      <c r="M35" s="35"/>
    </row>
    <row r="36" spans="1:13" x14ac:dyDescent="0.15">
      <c r="A36" s="42"/>
      <c r="B36" s="12">
        <v>76</v>
      </c>
      <c r="C36" s="39" t="s">
        <v>34</v>
      </c>
      <c r="D36" s="39"/>
      <c r="E36" s="15">
        <f>VLOOKUP(C36,RA!B8:D71,3,0)</f>
        <v>521031.21350000001</v>
      </c>
      <c r="F36" s="25">
        <f>VLOOKUP(C36,RA!B8:I75,8,0)</f>
        <v>42200.177300000003</v>
      </c>
      <c r="G36" s="16">
        <f t="shared" si="0"/>
        <v>478831.03620000003</v>
      </c>
      <c r="H36" s="27">
        <f>RA!J40</f>
        <v>8.0993568535985592</v>
      </c>
      <c r="I36" s="20">
        <f>VLOOKUP(B36,RMS!B:D,3,FALSE)</f>
        <v>521031.20114957303</v>
      </c>
      <c r="J36" s="21">
        <f>VLOOKUP(B36,RMS!B:E,4,FALSE)</f>
        <v>478831.03989145299</v>
      </c>
      <c r="K36" s="22">
        <f t="shared" si="1"/>
        <v>1.2350426986813545E-2</v>
      </c>
      <c r="L36" s="22">
        <f t="shared" si="2"/>
        <v>-3.6914529628120363E-3</v>
      </c>
      <c r="M36" s="35"/>
    </row>
    <row r="37" spans="1:13" x14ac:dyDescent="0.15">
      <c r="A37" s="42"/>
      <c r="B37" s="12">
        <v>77</v>
      </c>
      <c r="C37" s="39" t="s">
        <v>40</v>
      </c>
      <c r="D37" s="39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2"/>
      <c r="B38" s="12">
        <v>78</v>
      </c>
      <c r="C38" s="39" t="s">
        <v>41</v>
      </c>
      <c r="D38" s="39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2"/>
      <c r="B39" s="12">
        <v>9101</v>
      </c>
      <c r="C39" s="39" t="s">
        <v>72</v>
      </c>
      <c r="D39" s="39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2"/>
      <c r="B40" s="12">
        <v>99</v>
      </c>
      <c r="C40" s="39" t="s">
        <v>35</v>
      </c>
      <c r="D40" s="39"/>
      <c r="E40" s="15">
        <f>VLOOKUP(C40,RA!B8:D74,3,0)</f>
        <v>11609.438899999999</v>
      </c>
      <c r="F40" s="25">
        <f>VLOOKUP(C40,RA!B8:I78,8,0)</f>
        <v>942.88869999999997</v>
      </c>
      <c r="G40" s="16">
        <f t="shared" si="0"/>
        <v>10666.5502</v>
      </c>
      <c r="H40" s="27">
        <f>RA!J43</f>
        <v>0</v>
      </c>
      <c r="I40" s="20">
        <f>VLOOKUP(B40,RMS!B:D,3,FALSE)</f>
        <v>11609.439149837401</v>
      </c>
      <c r="J40" s="21">
        <f>VLOOKUP(B40,RMS!B:E,4,FALSE)</f>
        <v>10666.5495045761</v>
      </c>
      <c r="K40" s="22">
        <f t="shared" si="1"/>
        <v>-2.4983740149764344E-4</v>
      </c>
      <c r="L40" s="22">
        <f t="shared" si="2"/>
        <v>6.95423899742309E-4</v>
      </c>
      <c r="M40" s="35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7.7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6" width="9.25" style="36" bestFit="1" customWidth="1"/>
    <col min="17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57" t="s">
        <v>47</v>
      </c>
      <c r="W1" s="47"/>
    </row>
    <row r="2" spans="1:23" ht="12.75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57"/>
      <c r="W2" s="47"/>
    </row>
    <row r="3" spans="1:23" ht="23.25" thickBo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58" t="s">
        <v>48</v>
      </c>
      <c r="W3" s="47"/>
    </row>
    <row r="4" spans="1:23" ht="15" thickTop="1" thickBot="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56"/>
      <c r="W4" s="47"/>
    </row>
    <row r="5" spans="1:23" ht="15" thickTop="1" thickBot="1" x14ac:dyDescent="0.25">
      <c r="A5" s="59"/>
      <c r="B5" s="60"/>
      <c r="C5" s="61"/>
      <c r="D5" s="62" t="s">
        <v>0</v>
      </c>
      <c r="E5" s="62" t="s">
        <v>60</v>
      </c>
      <c r="F5" s="62" t="s">
        <v>61</v>
      </c>
      <c r="G5" s="62" t="s">
        <v>49</v>
      </c>
      <c r="H5" s="62" t="s">
        <v>50</v>
      </c>
      <c r="I5" s="62" t="s">
        <v>1</v>
      </c>
      <c r="J5" s="62" t="s">
        <v>2</v>
      </c>
      <c r="K5" s="62" t="s">
        <v>51</v>
      </c>
      <c r="L5" s="62" t="s">
        <v>52</v>
      </c>
      <c r="M5" s="62" t="s">
        <v>53</v>
      </c>
      <c r="N5" s="62" t="s">
        <v>54</v>
      </c>
      <c r="O5" s="62" t="s">
        <v>55</v>
      </c>
      <c r="P5" s="62" t="s">
        <v>62</v>
      </c>
      <c r="Q5" s="62" t="s">
        <v>63</v>
      </c>
      <c r="R5" s="62" t="s">
        <v>56</v>
      </c>
      <c r="S5" s="62" t="s">
        <v>57</v>
      </c>
      <c r="T5" s="62" t="s">
        <v>58</v>
      </c>
      <c r="U5" s="63" t="s">
        <v>59</v>
      </c>
      <c r="V5" s="56"/>
      <c r="W5" s="56"/>
    </row>
    <row r="6" spans="1:23" ht="14.25" thickBot="1" x14ac:dyDescent="0.2">
      <c r="A6" s="64" t="s">
        <v>3</v>
      </c>
      <c r="B6" s="48" t="s">
        <v>4</v>
      </c>
      <c r="C6" s="4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50" t="s">
        <v>5</v>
      </c>
      <c r="B7" s="51"/>
      <c r="C7" s="52"/>
      <c r="D7" s="66">
        <v>19970924.679900002</v>
      </c>
      <c r="E7" s="66">
        <v>24519100.265000001</v>
      </c>
      <c r="F7" s="67">
        <v>81.450479275569805</v>
      </c>
      <c r="G7" s="66">
        <v>19939521.3079</v>
      </c>
      <c r="H7" s="67">
        <v>0.15749310886195</v>
      </c>
      <c r="I7" s="66">
        <v>2171785.9156999998</v>
      </c>
      <c r="J7" s="67">
        <v>10.874738904232199</v>
      </c>
      <c r="K7" s="66">
        <v>2124430.2798000001</v>
      </c>
      <c r="L7" s="67">
        <v>10.654369515672901</v>
      </c>
      <c r="M7" s="67">
        <v>2.2290981422303E-2</v>
      </c>
      <c r="N7" s="66">
        <v>376663405.96749997</v>
      </c>
      <c r="O7" s="66">
        <v>6274823827.1955004</v>
      </c>
      <c r="P7" s="66">
        <v>1172353</v>
      </c>
      <c r="Q7" s="66">
        <v>1162843</v>
      </c>
      <c r="R7" s="67">
        <v>0.81782321431183003</v>
      </c>
      <c r="S7" s="66">
        <v>17.034907301725699</v>
      </c>
      <c r="T7" s="66">
        <v>17.2831285586274</v>
      </c>
      <c r="U7" s="68">
        <v>-1.4571330063921899</v>
      </c>
      <c r="V7" s="56"/>
      <c r="W7" s="56"/>
    </row>
    <row r="8" spans="1:23" ht="14.25" thickBot="1" x14ac:dyDescent="0.2">
      <c r="A8" s="53">
        <v>41959</v>
      </c>
      <c r="B8" s="43" t="s">
        <v>6</v>
      </c>
      <c r="C8" s="44"/>
      <c r="D8" s="69">
        <v>813521.61479999998</v>
      </c>
      <c r="E8" s="69">
        <v>863251.09259999997</v>
      </c>
      <c r="F8" s="70">
        <v>94.239280062742694</v>
      </c>
      <c r="G8" s="69">
        <v>676123.54969999997</v>
      </c>
      <c r="H8" s="70">
        <v>20.321443493717101</v>
      </c>
      <c r="I8" s="69">
        <v>183980.13879999999</v>
      </c>
      <c r="J8" s="70">
        <v>22.615273577608701</v>
      </c>
      <c r="K8" s="69">
        <v>141276.91099999999</v>
      </c>
      <c r="L8" s="70">
        <v>20.8951324151755</v>
      </c>
      <c r="M8" s="70">
        <v>0.302266148783505</v>
      </c>
      <c r="N8" s="69">
        <v>14012651.3137</v>
      </c>
      <c r="O8" s="69">
        <v>238429051.62130001</v>
      </c>
      <c r="P8" s="69">
        <v>36760</v>
      </c>
      <c r="Q8" s="69">
        <v>34577</v>
      </c>
      <c r="R8" s="70">
        <v>6.3134453538479196</v>
      </c>
      <c r="S8" s="69">
        <v>22.130620642002199</v>
      </c>
      <c r="T8" s="69">
        <v>22.1924498308124</v>
      </c>
      <c r="U8" s="71">
        <v>-0.27938298618192198</v>
      </c>
      <c r="V8" s="56"/>
      <c r="W8" s="56"/>
    </row>
    <row r="9" spans="1:23" ht="12" customHeight="1" thickBot="1" x14ac:dyDescent="0.2">
      <c r="A9" s="54"/>
      <c r="B9" s="43" t="s">
        <v>7</v>
      </c>
      <c r="C9" s="44"/>
      <c r="D9" s="69">
        <v>140921.00649999999</v>
      </c>
      <c r="E9" s="69">
        <v>151324.84650000001</v>
      </c>
      <c r="F9" s="70">
        <v>93.124830296788105</v>
      </c>
      <c r="G9" s="69">
        <v>142270.95449999999</v>
      </c>
      <c r="H9" s="70">
        <v>-0.94885706273937198</v>
      </c>
      <c r="I9" s="69">
        <v>30781.9238</v>
      </c>
      <c r="J9" s="70">
        <v>21.843389118853601</v>
      </c>
      <c r="K9" s="69">
        <v>30103.017199999998</v>
      </c>
      <c r="L9" s="70">
        <v>21.158933884850001</v>
      </c>
      <c r="M9" s="70">
        <v>2.2552775872578999E-2</v>
      </c>
      <c r="N9" s="69">
        <v>1653194.5545999999</v>
      </c>
      <c r="O9" s="69">
        <v>40664472.321400002</v>
      </c>
      <c r="P9" s="69">
        <v>8264</v>
      </c>
      <c r="Q9" s="69">
        <v>8479</v>
      </c>
      <c r="R9" s="70">
        <v>-2.53567637693124</v>
      </c>
      <c r="S9" s="69">
        <v>17.052396720716398</v>
      </c>
      <c r="T9" s="69">
        <v>17.091489833706799</v>
      </c>
      <c r="U9" s="71">
        <v>-0.229252894069431</v>
      </c>
      <c r="V9" s="56"/>
      <c r="W9" s="56"/>
    </row>
    <row r="10" spans="1:23" ht="14.25" thickBot="1" x14ac:dyDescent="0.2">
      <c r="A10" s="54"/>
      <c r="B10" s="43" t="s">
        <v>8</v>
      </c>
      <c r="C10" s="44"/>
      <c r="D10" s="69">
        <v>169351.42920000001</v>
      </c>
      <c r="E10" s="69">
        <v>208744.93369999999</v>
      </c>
      <c r="F10" s="70">
        <v>81.128402111729898</v>
      </c>
      <c r="G10" s="69">
        <v>192614.261</v>
      </c>
      <c r="H10" s="70">
        <v>-12.077419231175201</v>
      </c>
      <c r="I10" s="69">
        <v>41131.974800000004</v>
      </c>
      <c r="J10" s="70">
        <v>24.2879407598173</v>
      </c>
      <c r="K10" s="69">
        <v>48891.755400000002</v>
      </c>
      <c r="L10" s="70">
        <v>25.383247920568</v>
      </c>
      <c r="M10" s="70">
        <v>-0.158713479123722</v>
      </c>
      <c r="N10" s="69">
        <v>2134993.87</v>
      </c>
      <c r="O10" s="69">
        <v>57178132.056599997</v>
      </c>
      <c r="P10" s="69">
        <v>108280</v>
      </c>
      <c r="Q10" s="69">
        <v>106763</v>
      </c>
      <c r="R10" s="70">
        <v>1.4209042458529699</v>
      </c>
      <c r="S10" s="69">
        <v>1.5640139379386799</v>
      </c>
      <c r="T10" s="69">
        <v>1.7056698491050299</v>
      </c>
      <c r="U10" s="71">
        <v>-9.0572026073532008</v>
      </c>
      <c r="V10" s="56"/>
      <c r="W10" s="56"/>
    </row>
    <row r="11" spans="1:23" ht="14.25" thickBot="1" x14ac:dyDescent="0.2">
      <c r="A11" s="54"/>
      <c r="B11" s="43" t="s">
        <v>9</v>
      </c>
      <c r="C11" s="44"/>
      <c r="D11" s="69">
        <v>83645.244399999996</v>
      </c>
      <c r="E11" s="69">
        <v>95616.546300000002</v>
      </c>
      <c r="F11" s="70">
        <v>87.479884640008194</v>
      </c>
      <c r="G11" s="69">
        <v>69444.849799999996</v>
      </c>
      <c r="H11" s="70">
        <v>20.448448863950201</v>
      </c>
      <c r="I11" s="69">
        <v>12566.2677</v>
      </c>
      <c r="J11" s="70">
        <v>15.023290074815099</v>
      </c>
      <c r="K11" s="69">
        <v>15409.705599999999</v>
      </c>
      <c r="L11" s="70">
        <v>22.189846539203</v>
      </c>
      <c r="M11" s="70">
        <v>-0.18452253234481</v>
      </c>
      <c r="N11" s="69">
        <v>1429297.2823999999</v>
      </c>
      <c r="O11" s="69">
        <v>23540237.028299998</v>
      </c>
      <c r="P11" s="69">
        <v>4390</v>
      </c>
      <c r="Q11" s="69">
        <v>3951</v>
      </c>
      <c r="R11" s="70">
        <v>11.1111111111111</v>
      </c>
      <c r="S11" s="69">
        <v>19.053586423690199</v>
      </c>
      <c r="T11" s="69">
        <v>19.621609997469001</v>
      </c>
      <c r="U11" s="71">
        <v>-2.9811897936051701</v>
      </c>
      <c r="V11" s="56"/>
      <c r="W11" s="56"/>
    </row>
    <row r="12" spans="1:23" ht="14.25" thickBot="1" x14ac:dyDescent="0.2">
      <c r="A12" s="54"/>
      <c r="B12" s="43" t="s">
        <v>10</v>
      </c>
      <c r="C12" s="44"/>
      <c r="D12" s="69">
        <v>316567.348</v>
      </c>
      <c r="E12" s="69">
        <v>389874.3199</v>
      </c>
      <c r="F12" s="70">
        <v>81.197281236988701</v>
      </c>
      <c r="G12" s="69">
        <v>338658.97409999999</v>
      </c>
      <c r="H12" s="70">
        <v>-6.5232661141519799</v>
      </c>
      <c r="I12" s="69">
        <v>45347.258300000001</v>
      </c>
      <c r="J12" s="70">
        <v>14.3246795939296</v>
      </c>
      <c r="K12" s="69">
        <v>-21522.9179</v>
      </c>
      <c r="L12" s="70">
        <v>-6.3553366501502104</v>
      </c>
      <c r="M12" s="70">
        <v>-3.1069289262121802</v>
      </c>
      <c r="N12" s="69">
        <v>10125956.271600001</v>
      </c>
      <c r="O12" s="69">
        <v>83751559.685399994</v>
      </c>
      <c r="P12" s="69">
        <v>3788</v>
      </c>
      <c r="Q12" s="69">
        <v>3273</v>
      </c>
      <c r="R12" s="70">
        <v>15.734799877787999</v>
      </c>
      <c r="S12" s="69">
        <v>83.571105596620896</v>
      </c>
      <c r="T12" s="69">
        <v>83.093799786128898</v>
      </c>
      <c r="U12" s="71">
        <v>0.57113736510299695</v>
      </c>
      <c r="V12" s="56"/>
      <c r="W12" s="56"/>
    </row>
    <row r="13" spans="1:23" ht="14.25" thickBot="1" x14ac:dyDescent="0.2">
      <c r="A13" s="54"/>
      <c r="B13" s="43" t="s">
        <v>11</v>
      </c>
      <c r="C13" s="44"/>
      <c r="D13" s="69">
        <v>518149.12410000002</v>
      </c>
      <c r="E13" s="69">
        <v>634546.67480000004</v>
      </c>
      <c r="F13" s="70">
        <v>81.656581726365999</v>
      </c>
      <c r="G13" s="69">
        <v>556367.94979999994</v>
      </c>
      <c r="H13" s="70">
        <v>-6.86934351875205</v>
      </c>
      <c r="I13" s="69">
        <v>117400.1719</v>
      </c>
      <c r="J13" s="70">
        <v>22.657603079792601</v>
      </c>
      <c r="K13" s="69">
        <v>115063.92389999999</v>
      </c>
      <c r="L13" s="70">
        <v>20.681263890445599</v>
      </c>
      <c r="M13" s="70">
        <v>2.0303913866438001E-2</v>
      </c>
      <c r="N13" s="69">
        <v>10021999.342399999</v>
      </c>
      <c r="O13" s="69">
        <v>118699072.3197</v>
      </c>
      <c r="P13" s="69">
        <v>15492</v>
      </c>
      <c r="Q13" s="69">
        <v>14327</v>
      </c>
      <c r="R13" s="70">
        <v>8.1314999651008506</v>
      </c>
      <c r="S13" s="69">
        <v>33.446238323005403</v>
      </c>
      <c r="T13" s="69">
        <v>31.303267376282498</v>
      </c>
      <c r="U13" s="71">
        <v>6.4072106585716497</v>
      </c>
      <c r="V13" s="56"/>
      <c r="W13" s="56"/>
    </row>
    <row r="14" spans="1:23" ht="14.25" thickBot="1" x14ac:dyDescent="0.2">
      <c r="A14" s="54"/>
      <c r="B14" s="43" t="s">
        <v>12</v>
      </c>
      <c r="C14" s="44"/>
      <c r="D14" s="69">
        <v>262634.0183</v>
      </c>
      <c r="E14" s="69">
        <v>241415.78690000001</v>
      </c>
      <c r="F14" s="70">
        <v>108.789081970347</v>
      </c>
      <c r="G14" s="69">
        <v>275518.22489999997</v>
      </c>
      <c r="H14" s="70">
        <v>-4.6763536621493502</v>
      </c>
      <c r="I14" s="69">
        <v>50621.5026</v>
      </c>
      <c r="J14" s="70">
        <v>19.2745414046768</v>
      </c>
      <c r="K14" s="69">
        <v>51202.353199999998</v>
      </c>
      <c r="L14" s="70">
        <v>18.584016799100699</v>
      </c>
      <c r="M14" s="70">
        <v>-1.1344216890406E-2</v>
      </c>
      <c r="N14" s="69">
        <v>4418551.9678999996</v>
      </c>
      <c r="O14" s="69">
        <v>57161497.765199997</v>
      </c>
      <c r="P14" s="69">
        <v>3476</v>
      </c>
      <c r="Q14" s="69">
        <v>3122</v>
      </c>
      <c r="R14" s="70">
        <v>11.3388853299167</v>
      </c>
      <c r="S14" s="69">
        <v>75.556391915995405</v>
      </c>
      <c r="T14" s="69">
        <v>73.674372773862899</v>
      </c>
      <c r="U14" s="71">
        <v>2.4908801153778399</v>
      </c>
      <c r="V14" s="56"/>
      <c r="W14" s="56"/>
    </row>
    <row r="15" spans="1:23" ht="14.25" thickBot="1" x14ac:dyDescent="0.2">
      <c r="A15" s="54"/>
      <c r="B15" s="43" t="s">
        <v>13</v>
      </c>
      <c r="C15" s="44"/>
      <c r="D15" s="69">
        <v>196510.24590000001</v>
      </c>
      <c r="E15" s="69">
        <v>149206.5638</v>
      </c>
      <c r="F15" s="70">
        <v>131.70348602318001</v>
      </c>
      <c r="G15" s="69">
        <v>196796.9368</v>
      </c>
      <c r="H15" s="70">
        <v>-0.145678537817584</v>
      </c>
      <c r="I15" s="69">
        <v>37658.105000000003</v>
      </c>
      <c r="J15" s="70">
        <v>19.163430806128801</v>
      </c>
      <c r="K15" s="69">
        <v>36101.9355</v>
      </c>
      <c r="L15" s="70">
        <v>18.344764957744001</v>
      </c>
      <c r="M15" s="70">
        <v>4.3104877299446002E-2</v>
      </c>
      <c r="N15" s="69">
        <v>4435794.8016999997</v>
      </c>
      <c r="O15" s="69">
        <v>45303935.470200002</v>
      </c>
      <c r="P15" s="69">
        <v>6482</v>
      </c>
      <c r="Q15" s="69">
        <v>6086</v>
      </c>
      <c r="R15" s="70">
        <v>6.5067367729214602</v>
      </c>
      <c r="S15" s="69">
        <v>30.316298349274899</v>
      </c>
      <c r="T15" s="69">
        <v>29.624251577390702</v>
      </c>
      <c r="U15" s="71">
        <v>2.28275485321819</v>
      </c>
      <c r="V15" s="56"/>
      <c r="W15" s="56"/>
    </row>
    <row r="16" spans="1:23" ht="14.25" thickBot="1" x14ac:dyDescent="0.2">
      <c r="A16" s="54"/>
      <c r="B16" s="43" t="s">
        <v>14</v>
      </c>
      <c r="C16" s="44"/>
      <c r="D16" s="69">
        <v>962576.67330000002</v>
      </c>
      <c r="E16" s="69">
        <v>942489.8639</v>
      </c>
      <c r="F16" s="70">
        <v>102.131249382023</v>
      </c>
      <c r="G16" s="69">
        <v>873635.60049999994</v>
      </c>
      <c r="H16" s="70">
        <v>10.180568734733001</v>
      </c>
      <c r="I16" s="69">
        <v>34931.606299999999</v>
      </c>
      <c r="J16" s="70">
        <v>3.6289687116813298</v>
      </c>
      <c r="K16" s="69">
        <v>54696.9781</v>
      </c>
      <c r="L16" s="70">
        <v>6.2608458342008699</v>
      </c>
      <c r="M16" s="70">
        <v>-0.36136131257313497</v>
      </c>
      <c r="N16" s="69">
        <v>15123404.103399999</v>
      </c>
      <c r="O16" s="69">
        <v>325822590.82029998</v>
      </c>
      <c r="P16" s="69">
        <v>51717</v>
      </c>
      <c r="Q16" s="69">
        <v>51782</v>
      </c>
      <c r="R16" s="70">
        <v>-0.12552624464099399</v>
      </c>
      <c r="S16" s="69">
        <v>18.612384192818599</v>
      </c>
      <c r="T16" s="69">
        <v>19.0551077343478</v>
      </c>
      <c r="U16" s="71">
        <v>-2.3786503488363202</v>
      </c>
      <c r="V16" s="56"/>
      <c r="W16" s="56"/>
    </row>
    <row r="17" spans="1:23" ht="12" thickBot="1" x14ac:dyDescent="0.2">
      <c r="A17" s="54"/>
      <c r="B17" s="43" t="s">
        <v>15</v>
      </c>
      <c r="C17" s="44"/>
      <c r="D17" s="69">
        <v>456591.6826</v>
      </c>
      <c r="E17" s="69">
        <v>796609.14060000004</v>
      </c>
      <c r="F17" s="70">
        <v>57.316902271055902</v>
      </c>
      <c r="G17" s="69">
        <v>799088.68449999997</v>
      </c>
      <c r="H17" s="70">
        <v>-42.860950047653901</v>
      </c>
      <c r="I17" s="69">
        <v>49047.396999999997</v>
      </c>
      <c r="J17" s="70">
        <v>10.742069746147401</v>
      </c>
      <c r="K17" s="69">
        <v>40924.732199999999</v>
      </c>
      <c r="L17" s="70">
        <v>5.1214255681279104</v>
      </c>
      <c r="M17" s="70">
        <v>0.19847814178244</v>
      </c>
      <c r="N17" s="69">
        <v>10156598.296399999</v>
      </c>
      <c r="O17" s="69">
        <v>309186898.42210001</v>
      </c>
      <c r="P17" s="69">
        <v>12138</v>
      </c>
      <c r="Q17" s="69">
        <v>11991</v>
      </c>
      <c r="R17" s="70">
        <v>1.22591943957968</v>
      </c>
      <c r="S17" s="69">
        <v>37.616714664689397</v>
      </c>
      <c r="T17" s="69">
        <v>53.928083003919603</v>
      </c>
      <c r="U17" s="71">
        <v>-43.3620226663271</v>
      </c>
      <c r="V17" s="38"/>
      <c r="W17" s="38"/>
    </row>
    <row r="18" spans="1:23" ht="12" thickBot="1" x14ac:dyDescent="0.2">
      <c r="A18" s="54"/>
      <c r="B18" s="43" t="s">
        <v>16</v>
      </c>
      <c r="C18" s="44"/>
      <c r="D18" s="69">
        <v>2178784.2127999999</v>
      </c>
      <c r="E18" s="69">
        <v>2533553.8868</v>
      </c>
      <c r="F18" s="70">
        <v>85.997153017017894</v>
      </c>
      <c r="G18" s="69">
        <v>2207709.8618999999</v>
      </c>
      <c r="H18" s="70">
        <v>-1.3102106213860001</v>
      </c>
      <c r="I18" s="69">
        <v>336898.59869999997</v>
      </c>
      <c r="J18" s="70">
        <v>15.462687709997899</v>
      </c>
      <c r="K18" s="69">
        <v>345116.21919999999</v>
      </c>
      <c r="L18" s="70">
        <v>15.632317686119601</v>
      </c>
      <c r="M18" s="70">
        <v>-2.3811168652256E-2</v>
      </c>
      <c r="N18" s="69">
        <v>35609347.411799997</v>
      </c>
      <c r="O18" s="69">
        <v>719517362.78840005</v>
      </c>
      <c r="P18" s="69">
        <v>112772</v>
      </c>
      <c r="Q18" s="69">
        <v>109355</v>
      </c>
      <c r="R18" s="70">
        <v>3.1246856568058101</v>
      </c>
      <c r="S18" s="69">
        <v>19.320258688326899</v>
      </c>
      <c r="T18" s="69">
        <v>19.659373901513401</v>
      </c>
      <c r="U18" s="71">
        <v>-1.7552312246803301</v>
      </c>
      <c r="V18" s="38"/>
      <c r="W18" s="38"/>
    </row>
    <row r="19" spans="1:23" ht="12" thickBot="1" x14ac:dyDescent="0.2">
      <c r="A19" s="54"/>
      <c r="B19" s="43" t="s">
        <v>17</v>
      </c>
      <c r="C19" s="44"/>
      <c r="D19" s="69">
        <v>818089.76080000005</v>
      </c>
      <c r="E19" s="69">
        <v>889354.19929999998</v>
      </c>
      <c r="F19" s="70">
        <v>91.986945296250795</v>
      </c>
      <c r="G19" s="69">
        <v>743840.64939999999</v>
      </c>
      <c r="H19" s="70">
        <v>9.9818571974913208</v>
      </c>
      <c r="I19" s="69">
        <v>46387.147299999997</v>
      </c>
      <c r="J19" s="70">
        <v>5.6701782032620196</v>
      </c>
      <c r="K19" s="69">
        <v>78427.558900000004</v>
      </c>
      <c r="L19" s="70">
        <v>10.543596799027</v>
      </c>
      <c r="M19" s="70">
        <v>-0.40853511252152502</v>
      </c>
      <c r="N19" s="69">
        <v>14225421.624199999</v>
      </c>
      <c r="O19" s="69">
        <v>236615783.93329999</v>
      </c>
      <c r="P19" s="69">
        <v>24072</v>
      </c>
      <c r="Q19" s="69">
        <v>22703</v>
      </c>
      <c r="R19" s="70">
        <v>6.03004008280843</v>
      </c>
      <c r="S19" s="69">
        <v>33.985118012628803</v>
      </c>
      <c r="T19" s="69">
        <v>36.226360088974999</v>
      </c>
      <c r="U19" s="71">
        <v>-6.5947750292154597</v>
      </c>
      <c r="V19" s="38"/>
      <c r="W19" s="38"/>
    </row>
    <row r="20" spans="1:23" ht="12" thickBot="1" x14ac:dyDescent="0.2">
      <c r="A20" s="54"/>
      <c r="B20" s="43" t="s">
        <v>18</v>
      </c>
      <c r="C20" s="44"/>
      <c r="D20" s="69">
        <v>1259805.081</v>
      </c>
      <c r="E20" s="69">
        <v>1202608.9135</v>
      </c>
      <c r="F20" s="70">
        <v>104.756007281997</v>
      </c>
      <c r="G20" s="69">
        <v>1369870.1524</v>
      </c>
      <c r="H20" s="70">
        <v>-8.0347083413101004</v>
      </c>
      <c r="I20" s="69">
        <v>80844.276700000002</v>
      </c>
      <c r="J20" s="70">
        <v>6.4172051628675701</v>
      </c>
      <c r="K20" s="69">
        <v>37178.5913</v>
      </c>
      <c r="L20" s="70">
        <v>2.7140230214421002</v>
      </c>
      <c r="M20" s="70">
        <v>1.1744846663945501</v>
      </c>
      <c r="N20" s="69">
        <v>31126951.893300001</v>
      </c>
      <c r="O20" s="69">
        <v>370716868.74610001</v>
      </c>
      <c r="P20" s="69">
        <v>54109</v>
      </c>
      <c r="Q20" s="69">
        <v>52973</v>
      </c>
      <c r="R20" s="70">
        <v>2.1444887017914702</v>
      </c>
      <c r="S20" s="69">
        <v>23.282727106396301</v>
      </c>
      <c r="T20" s="69">
        <v>24.543460141959098</v>
      </c>
      <c r="U20" s="71">
        <v>-5.4148855922312196</v>
      </c>
      <c r="V20" s="38"/>
      <c r="W20" s="38"/>
    </row>
    <row r="21" spans="1:23" ht="12" thickBot="1" x14ac:dyDescent="0.2">
      <c r="A21" s="54"/>
      <c r="B21" s="43" t="s">
        <v>19</v>
      </c>
      <c r="C21" s="44"/>
      <c r="D21" s="69">
        <v>473090.17349999998</v>
      </c>
      <c r="E21" s="69">
        <v>479464.34879999998</v>
      </c>
      <c r="F21" s="70">
        <v>98.670563240842995</v>
      </c>
      <c r="G21" s="69">
        <v>444685.603</v>
      </c>
      <c r="H21" s="70">
        <v>6.3875624280104901</v>
      </c>
      <c r="I21" s="69">
        <v>41851.496800000001</v>
      </c>
      <c r="J21" s="70">
        <v>8.84641008084688</v>
      </c>
      <c r="K21" s="69">
        <v>50656.572800000002</v>
      </c>
      <c r="L21" s="70">
        <v>11.391547749298301</v>
      </c>
      <c r="M21" s="70">
        <v>-0.17381902314560099</v>
      </c>
      <c r="N21" s="69">
        <v>8221448.0991000002</v>
      </c>
      <c r="O21" s="69">
        <v>140163557.5828</v>
      </c>
      <c r="P21" s="69">
        <v>45987</v>
      </c>
      <c r="Q21" s="69">
        <v>44703</v>
      </c>
      <c r="R21" s="70">
        <v>2.8722904503053499</v>
      </c>
      <c r="S21" s="69">
        <v>10.287476319394599</v>
      </c>
      <c r="T21" s="69">
        <v>10.407339932443</v>
      </c>
      <c r="U21" s="71">
        <v>-1.16514108345917</v>
      </c>
      <c r="V21" s="38"/>
      <c r="W21" s="38"/>
    </row>
    <row r="22" spans="1:23" ht="12" thickBot="1" x14ac:dyDescent="0.2">
      <c r="A22" s="54"/>
      <c r="B22" s="43" t="s">
        <v>20</v>
      </c>
      <c r="C22" s="44"/>
      <c r="D22" s="69">
        <v>1396337.3555000001</v>
      </c>
      <c r="E22" s="69">
        <v>1312155.9245</v>
      </c>
      <c r="F22" s="70">
        <v>106.415505156682</v>
      </c>
      <c r="G22" s="69">
        <v>1279619.1169</v>
      </c>
      <c r="H22" s="70">
        <v>9.1213265774554095</v>
      </c>
      <c r="I22" s="69">
        <v>83909.4516</v>
      </c>
      <c r="J22" s="70">
        <v>6.0092535138081802</v>
      </c>
      <c r="K22" s="69">
        <v>158433.4945</v>
      </c>
      <c r="L22" s="70">
        <v>12.381300998676901</v>
      </c>
      <c r="M22" s="70">
        <v>-0.47038060439927998</v>
      </c>
      <c r="N22" s="69">
        <v>19385453.811700001</v>
      </c>
      <c r="O22" s="69">
        <v>427876616.83359998</v>
      </c>
      <c r="P22" s="69">
        <v>82094</v>
      </c>
      <c r="Q22" s="69">
        <v>82891</v>
      </c>
      <c r="R22" s="70">
        <v>-0.96150366143489296</v>
      </c>
      <c r="S22" s="69">
        <v>17.0090062063001</v>
      </c>
      <c r="T22" s="69">
        <v>16.936322808266301</v>
      </c>
      <c r="U22" s="71">
        <v>0.42732301436223202</v>
      </c>
      <c r="V22" s="38"/>
      <c r="W22" s="38"/>
    </row>
    <row r="23" spans="1:23" ht="12" thickBot="1" x14ac:dyDescent="0.2">
      <c r="A23" s="54"/>
      <c r="B23" s="43" t="s">
        <v>21</v>
      </c>
      <c r="C23" s="44"/>
      <c r="D23" s="69">
        <v>3328536.0784</v>
      </c>
      <c r="E23" s="69">
        <v>3881272.0915000001</v>
      </c>
      <c r="F23" s="70">
        <v>85.758895535551503</v>
      </c>
      <c r="G23" s="69">
        <v>3076357.9802000001</v>
      </c>
      <c r="H23" s="70">
        <v>8.1972936772334108</v>
      </c>
      <c r="I23" s="69">
        <v>296294.6557</v>
      </c>
      <c r="J23" s="70">
        <v>8.9016507173455803</v>
      </c>
      <c r="K23" s="69">
        <v>211311.27540000001</v>
      </c>
      <c r="L23" s="70">
        <v>6.86887796413935</v>
      </c>
      <c r="M23" s="70">
        <v>0.40217153646501502</v>
      </c>
      <c r="N23" s="69">
        <v>57007687.685900003</v>
      </c>
      <c r="O23" s="69">
        <v>935948615.18210006</v>
      </c>
      <c r="P23" s="69">
        <v>112160</v>
      </c>
      <c r="Q23" s="69">
        <v>104816</v>
      </c>
      <c r="R23" s="70">
        <v>7.0065638833765904</v>
      </c>
      <c r="S23" s="69">
        <v>29.676676875891602</v>
      </c>
      <c r="T23" s="69">
        <v>31.601746604525999</v>
      </c>
      <c r="U23" s="71">
        <v>-6.4868102877054703</v>
      </c>
      <c r="V23" s="38"/>
      <c r="W23" s="38"/>
    </row>
    <row r="24" spans="1:23" ht="12" thickBot="1" x14ac:dyDescent="0.2">
      <c r="A24" s="54"/>
      <c r="B24" s="43" t="s">
        <v>22</v>
      </c>
      <c r="C24" s="44"/>
      <c r="D24" s="69">
        <v>324781.23450000002</v>
      </c>
      <c r="E24" s="69">
        <v>379085.74339999998</v>
      </c>
      <c r="F24" s="70">
        <v>85.674874393073793</v>
      </c>
      <c r="G24" s="69">
        <v>369318.67440000002</v>
      </c>
      <c r="H24" s="70">
        <v>-12.059352257872201</v>
      </c>
      <c r="I24" s="69">
        <v>52217.819499999998</v>
      </c>
      <c r="J24" s="70">
        <v>16.077843777024</v>
      </c>
      <c r="K24" s="69">
        <v>55375.453300000001</v>
      </c>
      <c r="L24" s="70">
        <v>14.993948895209201</v>
      </c>
      <c r="M24" s="70">
        <v>-5.7022265495386998E-2</v>
      </c>
      <c r="N24" s="69">
        <v>5128481.2494999999</v>
      </c>
      <c r="O24" s="69">
        <v>98158583.466199994</v>
      </c>
      <c r="P24" s="69">
        <v>34559</v>
      </c>
      <c r="Q24" s="69">
        <v>35040</v>
      </c>
      <c r="R24" s="70">
        <v>-1.37271689497717</v>
      </c>
      <c r="S24" s="69">
        <v>9.3978770942446292</v>
      </c>
      <c r="T24" s="69">
        <v>9.2810756021689507</v>
      </c>
      <c r="U24" s="71">
        <v>1.2428497511124701</v>
      </c>
      <c r="V24" s="38"/>
      <c r="W24" s="38"/>
    </row>
    <row r="25" spans="1:23" ht="12" thickBot="1" x14ac:dyDescent="0.2">
      <c r="A25" s="54"/>
      <c r="B25" s="43" t="s">
        <v>23</v>
      </c>
      <c r="C25" s="44"/>
      <c r="D25" s="69">
        <v>370600.39179999998</v>
      </c>
      <c r="E25" s="69">
        <v>426062.45250000001</v>
      </c>
      <c r="F25" s="70">
        <v>86.982645296583598</v>
      </c>
      <c r="G25" s="69">
        <v>382130.53629999998</v>
      </c>
      <c r="H25" s="70">
        <v>-3.0173313579284202</v>
      </c>
      <c r="I25" s="69">
        <v>30743.154600000002</v>
      </c>
      <c r="J25" s="70">
        <v>8.2954997566734896</v>
      </c>
      <c r="K25" s="69">
        <v>31873.9054</v>
      </c>
      <c r="L25" s="70">
        <v>8.3411039872973394</v>
      </c>
      <c r="M25" s="70">
        <v>-3.5475753153235999E-2</v>
      </c>
      <c r="N25" s="69">
        <v>6338229.5663000001</v>
      </c>
      <c r="O25" s="69">
        <v>98314560.910899997</v>
      </c>
      <c r="P25" s="69">
        <v>24642</v>
      </c>
      <c r="Q25" s="69">
        <v>26531</v>
      </c>
      <c r="R25" s="70">
        <v>-7.1199728619350999</v>
      </c>
      <c r="S25" s="69">
        <v>15.0393795876958</v>
      </c>
      <c r="T25" s="69">
        <v>15.1786319475331</v>
      </c>
      <c r="U25" s="71">
        <v>-0.92591824699467795</v>
      </c>
      <c r="V25" s="38"/>
      <c r="W25" s="38"/>
    </row>
    <row r="26" spans="1:23" ht="12" thickBot="1" x14ac:dyDescent="0.2">
      <c r="A26" s="54"/>
      <c r="B26" s="43" t="s">
        <v>24</v>
      </c>
      <c r="C26" s="44"/>
      <c r="D26" s="69">
        <v>698720.31510000001</v>
      </c>
      <c r="E26" s="69">
        <v>695966.09259999997</v>
      </c>
      <c r="F26" s="70">
        <v>100.395740903082</v>
      </c>
      <c r="G26" s="69">
        <v>575407.27249999996</v>
      </c>
      <c r="H26" s="70">
        <v>21.4305672683343</v>
      </c>
      <c r="I26" s="69">
        <v>134960.96479999999</v>
      </c>
      <c r="J26" s="70">
        <v>19.315448811687201</v>
      </c>
      <c r="K26" s="69">
        <v>115349.3308</v>
      </c>
      <c r="L26" s="70">
        <v>20.046554208263</v>
      </c>
      <c r="M26" s="70">
        <v>0.17001948658032401</v>
      </c>
      <c r="N26" s="69">
        <v>10391111.940400001</v>
      </c>
      <c r="O26" s="69">
        <v>200736018.48910001</v>
      </c>
      <c r="P26" s="69">
        <v>55063</v>
      </c>
      <c r="Q26" s="69">
        <v>55769</v>
      </c>
      <c r="R26" s="70">
        <v>-1.2659362728397501</v>
      </c>
      <c r="S26" s="69">
        <v>12.689470517407299</v>
      </c>
      <c r="T26" s="69">
        <v>12.370965710340901</v>
      </c>
      <c r="U26" s="71">
        <v>2.5099928844906501</v>
      </c>
      <c r="V26" s="38"/>
      <c r="W26" s="38"/>
    </row>
    <row r="27" spans="1:23" ht="12" thickBot="1" x14ac:dyDescent="0.2">
      <c r="A27" s="54"/>
      <c r="B27" s="43" t="s">
        <v>25</v>
      </c>
      <c r="C27" s="44"/>
      <c r="D27" s="69">
        <v>335510.58500000002</v>
      </c>
      <c r="E27" s="69">
        <v>371644.7512</v>
      </c>
      <c r="F27" s="70">
        <v>90.2772295092755</v>
      </c>
      <c r="G27" s="69">
        <v>318451.53350000002</v>
      </c>
      <c r="H27" s="70">
        <v>5.3568752872719099</v>
      </c>
      <c r="I27" s="69">
        <v>92624.745699999999</v>
      </c>
      <c r="J27" s="70">
        <v>27.607100890721501</v>
      </c>
      <c r="K27" s="69">
        <v>94632.775999999998</v>
      </c>
      <c r="L27" s="70">
        <v>29.716539581367702</v>
      </c>
      <c r="M27" s="70">
        <v>-2.121918414398E-2</v>
      </c>
      <c r="N27" s="69">
        <v>5079842.4209000003</v>
      </c>
      <c r="O27" s="69">
        <v>90197422.6391</v>
      </c>
      <c r="P27" s="69">
        <v>46023</v>
      </c>
      <c r="Q27" s="69">
        <v>44654</v>
      </c>
      <c r="R27" s="70">
        <v>3.0657947776235002</v>
      </c>
      <c r="S27" s="69">
        <v>7.29006333789627</v>
      </c>
      <c r="T27" s="69">
        <v>7.2959448985533202</v>
      </c>
      <c r="U27" s="71">
        <v>-8.0679143437319994E-2</v>
      </c>
      <c r="V27" s="38"/>
      <c r="W27" s="38"/>
    </row>
    <row r="28" spans="1:23" ht="12" thickBot="1" x14ac:dyDescent="0.2">
      <c r="A28" s="54"/>
      <c r="B28" s="43" t="s">
        <v>26</v>
      </c>
      <c r="C28" s="44"/>
      <c r="D28" s="69">
        <v>1302345.7582</v>
      </c>
      <c r="E28" s="69">
        <v>1595093.5188</v>
      </c>
      <c r="F28" s="70">
        <v>81.646984509081605</v>
      </c>
      <c r="G28" s="69">
        <v>1191104.0131999999</v>
      </c>
      <c r="H28" s="70">
        <v>9.3393812603434796</v>
      </c>
      <c r="I28" s="69">
        <v>58215.719599999997</v>
      </c>
      <c r="J28" s="70">
        <v>4.4700663578358197</v>
      </c>
      <c r="K28" s="69">
        <v>72711.001799999998</v>
      </c>
      <c r="L28" s="70">
        <v>6.1045048118556702</v>
      </c>
      <c r="M28" s="70">
        <v>-0.199354730937018</v>
      </c>
      <c r="N28" s="69">
        <v>24789555.8979</v>
      </c>
      <c r="O28" s="69">
        <v>318671438.70700002</v>
      </c>
      <c r="P28" s="69">
        <v>58027</v>
      </c>
      <c r="Q28" s="69">
        <v>60378</v>
      </c>
      <c r="R28" s="70">
        <v>-3.8938023783497302</v>
      </c>
      <c r="S28" s="69">
        <v>22.443789239491998</v>
      </c>
      <c r="T28" s="69">
        <v>22.637852726158499</v>
      </c>
      <c r="U28" s="71">
        <v>-0.86466453857577097</v>
      </c>
      <c r="V28" s="38"/>
      <c r="W28" s="38"/>
    </row>
    <row r="29" spans="1:23" ht="12" thickBot="1" x14ac:dyDescent="0.2">
      <c r="A29" s="54"/>
      <c r="B29" s="43" t="s">
        <v>27</v>
      </c>
      <c r="C29" s="44"/>
      <c r="D29" s="69">
        <v>765965.22790000006</v>
      </c>
      <c r="E29" s="69">
        <v>671901.61679999996</v>
      </c>
      <c r="F29" s="70">
        <v>113.99961076861</v>
      </c>
      <c r="G29" s="69">
        <v>647481.21499999997</v>
      </c>
      <c r="H29" s="70">
        <v>18.299220140309401</v>
      </c>
      <c r="I29" s="69">
        <v>79968.408299999996</v>
      </c>
      <c r="J29" s="70">
        <v>10.440213914049901</v>
      </c>
      <c r="K29" s="69">
        <v>100214.94899999999</v>
      </c>
      <c r="L29" s="70">
        <v>15.4776612322259</v>
      </c>
      <c r="M29" s="70">
        <v>-0.202031143078265</v>
      </c>
      <c r="N29" s="69">
        <v>12570240.2519</v>
      </c>
      <c r="O29" s="69">
        <v>217988324.14340001</v>
      </c>
      <c r="P29" s="69">
        <v>122708</v>
      </c>
      <c r="Q29" s="69">
        <v>126486</v>
      </c>
      <c r="R29" s="70">
        <v>-2.98689182992584</v>
      </c>
      <c r="S29" s="69">
        <v>6.2421784064608703</v>
      </c>
      <c r="T29" s="69">
        <v>6.2120784102588402</v>
      </c>
      <c r="U29" s="71">
        <v>0.48220339506589899</v>
      </c>
      <c r="V29" s="38"/>
      <c r="W29" s="38"/>
    </row>
    <row r="30" spans="1:23" ht="12" thickBot="1" x14ac:dyDescent="0.2">
      <c r="A30" s="54"/>
      <c r="B30" s="43" t="s">
        <v>28</v>
      </c>
      <c r="C30" s="44"/>
      <c r="D30" s="69">
        <v>917061.73219999997</v>
      </c>
      <c r="E30" s="69">
        <v>1290760.4824000001</v>
      </c>
      <c r="F30" s="70">
        <v>71.048172353002599</v>
      </c>
      <c r="G30" s="69">
        <v>1063721.7815</v>
      </c>
      <c r="H30" s="70">
        <v>-13.787444409870799</v>
      </c>
      <c r="I30" s="69">
        <v>82913.869200000001</v>
      </c>
      <c r="J30" s="70">
        <v>9.04125276289661</v>
      </c>
      <c r="K30" s="69">
        <v>138967.44099999999</v>
      </c>
      <c r="L30" s="70">
        <v>13.0642658086813</v>
      </c>
      <c r="M30" s="70">
        <v>-0.40335758791154502</v>
      </c>
      <c r="N30" s="69">
        <v>16365152.0165</v>
      </c>
      <c r="O30" s="69">
        <v>388299369.65539998</v>
      </c>
      <c r="P30" s="69">
        <v>71949</v>
      </c>
      <c r="Q30" s="69">
        <v>76808</v>
      </c>
      <c r="R30" s="70">
        <v>-6.3261639412561301</v>
      </c>
      <c r="S30" s="69">
        <v>12.745996917260801</v>
      </c>
      <c r="T30" s="69">
        <v>12.939379724768299</v>
      </c>
      <c r="U30" s="71">
        <v>-1.5172042545023301</v>
      </c>
      <c r="V30" s="38"/>
      <c r="W30" s="38"/>
    </row>
    <row r="31" spans="1:23" ht="12" thickBot="1" x14ac:dyDescent="0.2">
      <c r="A31" s="54"/>
      <c r="B31" s="43" t="s">
        <v>29</v>
      </c>
      <c r="C31" s="44"/>
      <c r="D31" s="69">
        <v>697400.61369999999</v>
      </c>
      <c r="E31" s="69">
        <v>1245619.2896</v>
      </c>
      <c r="F31" s="70">
        <v>55.988263791575797</v>
      </c>
      <c r="G31" s="69">
        <v>809228.50509999995</v>
      </c>
      <c r="H31" s="70">
        <v>-13.8190746736215</v>
      </c>
      <c r="I31" s="69">
        <v>35444.141600000003</v>
      </c>
      <c r="J31" s="70">
        <v>5.0823215385421197</v>
      </c>
      <c r="K31" s="69">
        <v>40565.363899999997</v>
      </c>
      <c r="L31" s="70">
        <v>5.0128441650714199</v>
      </c>
      <c r="M31" s="70">
        <v>-0.126246181659423</v>
      </c>
      <c r="N31" s="69">
        <v>35982898.515900001</v>
      </c>
      <c r="O31" s="69">
        <v>352612215.72399998</v>
      </c>
      <c r="P31" s="69">
        <v>28306</v>
      </c>
      <c r="Q31" s="69">
        <v>27242</v>
      </c>
      <c r="R31" s="70">
        <v>3.90573379340724</v>
      </c>
      <c r="S31" s="69">
        <v>24.637907641489399</v>
      </c>
      <c r="T31" s="69">
        <v>23.731343198003099</v>
      </c>
      <c r="U31" s="71">
        <v>3.6795512698478001</v>
      </c>
      <c r="V31" s="38"/>
      <c r="W31" s="38"/>
    </row>
    <row r="32" spans="1:23" ht="12" thickBot="1" x14ac:dyDescent="0.2">
      <c r="A32" s="54"/>
      <c r="B32" s="43" t="s">
        <v>30</v>
      </c>
      <c r="C32" s="44"/>
      <c r="D32" s="69">
        <v>151933.9332</v>
      </c>
      <c r="E32" s="69">
        <v>196620.60860000001</v>
      </c>
      <c r="F32" s="70">
        <v>77.272639059464296</v>
      </c>
      <c r="G32" s="69">
        <v>173513.4075</v>
      </c>
      <c r="H32" s="70">
        <v>-12.436776276207899</v>
      </c>
      <c r="I32" s="69">
        <v>41701.502399999998</v>
      </c>
      <c r="J32" s="70">
        <v>27.4471288419196</v>
      </c>
      <c r="K32" s="69">
        <v>41162.0023</v>
      </c>
      <c r="L32" s="70">
        <v>23.7226637947272</v>
      </c>
      <c r="M32" s="70">
        <v>1.3106750640262E-2</v>
      </c>
      <c r="N32" s="69">
        <v>2138658.5622</v>
      </c>
      <c r="O32" s="69">
        <v>47405856.820500001</v>
      </c>
      <c r="P32" s="69">
        <v>30468</v>
      </c>
      <c r="Q32" s="69">
        <v>29432</v>
      </c>
      <c r="R32" s="70">
        <v>3.5199782549605798</v>
      </c>
      <c r="S32" s="69">
        <v>4.9866723513194202</v>
      </c>
      <c r="T32" s="69">
        <v>5.0229051848328297</v>
      </c>
      <c r="U32" s="71">
        <v>-0.72659342665315996</v>
      </c>
      <c r="V32" s="38"/>
      <c r="W32" s="38"/>
    </row>
    <row r="33" spans="1:23" ht="12" thickBot="1" x14ac:dyDescent="0.2">
      <c r="A33" s="54"/>
      <c r="B33" s="43" t="s">
        <v>31</v>
      </c>
      <c r="C33" s="44"/>
      <c r="D33" s="69">
        <v>-3.8319000000000001</v>
      </c>
      <c r="E33" s="72"/>
      <c r="F33" s="72"/>
      <c r="G33" s="69">
        <v>32.222499999999997</v>
      </c>
      <c r="H33" s="70">
        <v>-111.892000931026</v>
      </c>
      <c r="I33" s="69">
        <v>-6.8199999999999997E-2</v>
      </c>
      <c r="J33" s="70">
        <v>1.7797959236932099</v>
      </c>
      <c r="K33" s="69">
        <v>6.6459999999999999</v>
      </c>
      <c r="L33" s="70">
        <v>20.625339436729</v>
      </c>
      <c r="M33" s="70">
        <v>-1.01026181161601</v>
      </c>
      <c r="N33" s="69">
        <v>12.3628</v>
      </c>
      <c r="O33" s="69">
        <v>5006.7956999999997</v>
      </c>
      <c r="P33" s="69">
        <v>1</v>
      </c>
      <c r="Q33" s="72"/>
      <c r="R33" s="72"/>
      <c r="S33" s="69">
        <v>-3.8319000000000001</v>
      </c>
      <c r="T33" s="72"/>
      <c r="U33" s="73"/>
      <c r="V33" s="38"/>
      <c r="W33" s="38"/>
    </row>
    <row r="34" spans="1:23" ht="12" thickBot="1" x14ac:dyDescent="0.2">
      <c r="A34" s="54"/>
      <c r="B34" s="43" t="s">
        <v>36</v>
      </c>
      <c r="C34" s="44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69">
        <v>10</v>
      </c>
      <c r="P34" s="72"/>
      <c r="Q34" s="72"/>
      <c r="R34" s="72"/>
      <c r="S34" s="72"/>
      <c r="T34" s="72"/>
      <c r="U34" s="73"/>
      <c r="V34" s="38"/>
      <c r="W34" s="38"/>
    </row>
    <row r="35" spans="1:23" ht="12" thickBot="1" x14ac:dyDescent="0.2">
      <c r="A35" s="54"/>
      <c r="B35" s="43" t="s">
        <v>32</v>
      </c>
      <c r="C35" s="44"/>
      <c r="D35" s="69">
        <v>237738.3</v>
      </c>
      <c r="E35" s="69">
        <v>212258.07029999999</v>
      </c>
      <c r="F35" s="70">
        <v>112.004363209364</v>
      </c>
      <c r="G35" s="69">
        <v>282504.08799999999</v>
      </c>
      <c r="H35" s="70">
        <v>-15.846067331953099</v>
      </c>
      <c r="I35" s="69">
        <v>15691.8199</v>
      </c>
      <c r="J35" s="70">
        <v>6.6004593706609302</v>
      </c>
      <c r="K35" s="69">
        <v>32256.0965</v>
      </c>
      <c r="L35" s="70">
        <v>11.4179220302115</v>
      </c>
      <c r="M35" s="70">
        <v>-0.51352390392309299</v>
      </c>
      <c r="N35" s="69">
        <v>4630218.3134000003</v>
      </c>
      <c r="O35" s="69">
        <v>57529289.579499997</v>
      </c>
      <c r="P35" s="69">
        <v>15406</v>
      </c>
      <c r="Q35" s="69">
        <v>15652</v>
      </c>
      <c r="R35" s="70">
        <v>-1.5716841298236699</v>
      </c>
      <c r="S35" s="69">
        <v>15.431539659872801</v>
      </c>
      <c r="T35" s="69">
        <v>15.7767864490161</v>
      </c>
      <c r="U35" s="71">
        <v>-2.23728025040224</v>
      </c>
      <c r="V35" s="38"/>
      <c r="W35" s="38"/>
    </row>
    <row r="36" spans="1:23" ht="12" thickBot="1" x14ac:dyDescent="0.2">
      <c r="A36" s="54"/>
      <c r="B36" s="43" t="s">
        <v>37</v>
      </c>
      <c r="C36" s="44"/>
      <c r="D36" s="72"/>
      <c r="E36" s="69">
        <v>853826.48529999994</v>
      </c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  <c r="V36" s="38"/>
      <c r="W36" s="38"/>
    </row>
    <row r="37" spans="1:23" ht="12" thickBot="1" x14ac:dyDescent="0.2">
      <c r="A37" s="54"/>
      <c r="B37" s="43" t="s">
        <v>38</v>
      </c>
      <c r="C37" s="44"/>
      <c r="D37" s="72"/>
      <c r="E37" s="69">
        <v>157358.63399999999</v>
      </c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3"/>
      <c r="V37" s="38"/>
      <c r="W37" s="38"/>
    </row>
    <row r="38" spans="1:23" ht="12" thickBot="1" x14ac:dyDescent="0.2">
      <c r="A38" s="54"/>
      <c r="B38" s="43" t="s">
        <v>39</v>
      </c>
      <c r="C38" s="44"/>
      <c r="D38" s="72"/>
      <c r="E38" s="69">
        <v>210497.6937</v>
      </c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3"/>
      <c r="V38" s="38"/>
      <c r="W38" s="38"/>
    </row>
    <row r="39" spans="1:23" ht="12" customHeight="1" thickBot="1" x14ac:dyDescent="0.2">
      <c r="A39" s="54"/>
      <c r="B39" s="43" t="s">
        <v>33</v>
      </c>
      <c r="C39" s="44"/>
      <c r="D39" s="69">
        <v>261118.7187</v>
      </c>
      <c r="E39" s="69">
        <v>429251.72080000001</v>
      </c>
      <c r="F39" s="70">
        <v>60.8311408078577</v>
      </c>
      <c r="G39" s="69">
        <v>323288.46130000002</v>
      </c>
      <c r="H39" s="70">
        <v>-19.2304242316612</v>
      </c>
      <c r="I39" s="69">
        <v>14508.799300000001</v>
      </c>
      <c r="J39" s="70">
        <v>5.55639954585914</v>
      </c>
      <c r="K39" s="69">
        <v>-36090.5553</v>
      </c>
      <c r="L39" s="70">
        <v>-11.1635766877894</v>
      </c>
      <c r="M39" s="70">
        <v>-1.4020109743226901</v>
      </c>
      <c r="N39" s="69">
        <v>4140528.9758000001</v>
      </c>
      <c r="O39" s="69">
        <v>91361028.736100003</v>
      </c>
      <c r="P39" s="69">
        <v>411</v>
      </c>
      <c r="Q39" s="69">
        <v>396</v>
      </c>
      <c r="R39" s="70">
        <v>3.7878787878787801</v>
      </c>
      <c r="S39" s="69">
        <v>635.32534963503701</v>
      </c>
      <c r="T39" s="69">
        <v>639.33350833333304</v>
      </c>
      <c r="U39" s="71">
        <v>-0.63088285405254396</v>
      </c>
      <c r="V39" s="38"/>
      <c r="W39" s="38"/>
    </row>
    <row r="40" spans="1:23" ht="12" thickBot="1" x14ac:dyDescent="0.2">
      <c r="A40" s="54"/>
      <c r="B40" s="43" t="s">
        <v>34</v>
      </c>
      <c r="C40" s="44"/>
      <c r="D40" s="69">
        <v>521031.21350000001</v>
      </c>
      <c r="E40" s="69">
        <v>620113.18900000001</v>
      </c>
      <c r="F40" s="70">
        <v>84.021953208287599</v>
      </c>
      <c r="G40" s="69">
        <v>530359.00600000005</v>
      </c>
      <c r="H40" s="70">
        <v>-1.7587695116843201</v>
      </c>
      <c r="I40" s="69">
        <v>42200.177300000003</v>
      </c>
      <c r="J40" s="70">
        <v>8.0993568535985592</v>
      </c>
      <c r="K40" s="69">
        <v>38134.076800000003</v>
      </c>
      <c r="L40" s="70">
        <v>7.1902383797740201</v>
      </c>
      <c r="M40" s="70">
        <v>0.106626430772804</v>
      </c>
      <c r="N40" s="69">
        <v>9624878.1057999991</v>
      </c>
      <c r="O40" s="69">
        <v>172302116.2022</v>
      </c>
      <c r="P40" s="69">
        <v>2772</v>
      </c>
      <c r="Q40" s="69">
        <v>2625</v>
      </c>
      <c r="R40" s="70">
        <v>5.6000000000000103</v>
      </c>
      <c r="S40" s="69">
        <v>187.962198232323</v>
      </c>
      <c r="T40" s="69">
        <v>193.30100986666699</v>
      </c>
      <c r="U40" s="71">
        <v>-2.8403645438028899</v>
      </c>
      <c r="V40" s="38"/>
      <c r="W40" s="38"/>
    </row>
    <row r="41" spans="1:23" ht="12" thickBot="1" x14ac:dyDescent="0.2">
      <c r="A41" s="54"/>
      <c r="B41" s="43" t="s">
        <v>40</v>
      </c>
      <c r="C41" s="44"/>
      <c r="D41" s="72"/>
      <c r="E41" s="69">
        <v>282718.49699999997</v>
      </c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3"/>
      <c r="V41" s="38"/>
      <c r="W41" s="38"/>
    </row>
    <row r="42" spans="1:23" ht="12" thickBot="1" x14ac:dyDescent="0.2">
      <c r="A42" s="54"/>
      <c r="B42" s="43" t="s">
        <v>41</v>
      </c>
      <c r="C42" s="44"/>
      <c r="D42" s="72"/>
      <c r="E42" s="69">
        <v>108832.2856</v>
      </c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  <c r="V42" s="38"/>
      <c r="W42" s="38"/>
    </row>
    <row r="43" spans="1:23" ht="12" thickBot="1" x14ac:dyDescent="0.2">
      <c r="A43" s="54"/>
      <c r="B43" s="43" t="s">
        <v>71</v>
      </c>
      <c r="C43" s="44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69">
        <v>6752.1368000000002</v>
      </c>
      <c r="O43" s="69">
        <v>6923.0770000000002</v>
      </c>
      <c r="P43" s="72"/>
      <c r="Q43" s="72"/>
      <c r="R43" s="72"/>
      <c r="S43" s="72"/>
      <c r="T43" s="72"/>
      <c r="U43" s="73"/>
      <c r="V43" s="38"/>
      <c r="W43" s="38"/>
    </row>
    <row r="44" spans="1:23" ht="12" thickBot="1" x14ac:dyDescent="0.2">
      <c r="A44" s="55"/>
      <c r="B44" s="43" t="s">
        <v>35</v>
      </c>
      <c r="C44" s="44"/>
      <c r="D44" s="74">
        <v>11609.438899999999</v>
      </c>
      <c r="E44" s="75"/>
      <c r="F44" s="75"/>
      <c r="G44" s="74">
        <v>30377.241699999999</v>
      </c>
      <c r="H44" s="76">
        <v>-61.782445507552502</v>
      </c>
      <c r="I44" s="74">
        <v>942.88869999999997</v>
      </c>
      <c r="J44" s="76">
        <v>8.1217422144320892</v>
      </c>
      <c r="K44" s="74">
        <v>5999.6859999999997</v>
      </c>
      <c r="L44" s="76">
        <v>19.750595064725701</v>
      </c>
      <c r="M44" s="76">
        <v>-0.84284365881814505</v>
      </c>
      <c r="N44" s="74">
        <v>388093.32130000001</v>
      </c>
      <c r="O44" s="74">
        <v>10659409.672599999</v>
      </c>
      <c r="P44" s="74">
        <v>37</v>
      </c>
      <c r="Q44" s="74">
        <v>38</v>
      </c>
      <c r="R44" s="76">
        <v>-2.6315789473684199</v>
      </c>
      <c r="S44" s="74">
        <v>313.768618918919</v>
      </c>
      <c r="T44" s="74">
        <v>414.39076578947402</v>
      </c>
      <c r="U44" s="77">
        <v>-32.068900713285402</v>
      </c>
      <c r="V44" s="38"/>
      <c r="W44" s="38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31:C31"/>
    <mergeCell ref="B32:C32"/>
    <mergeCell ref="B33:C33"/>
    <mergeCell ref="B34:C34"/>
    <mergeCell ref="B35:C35"/>
    <mergeCell ref="B36:C36"/>
    <mergeCell ref="B43:C43"/>
    <mergeCell ref="B44:C44"/>
    <mergeCell ref="B37:C37"/>
    <mergeCell ref="B38:C38"/>
    <mergeCell ref="B39:C39"/>
    <mergeCell ref="B40:C40"/>
    <mergeCell ref="B41:C41"/>
    <mergeCell ref="B42:C42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3"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87582</v>
      </c>
      <c r="D2" s="32">
        <v>813522.68879487203</v>
      </c>
      <c r="E2" s="32">
        <v>629541.48512991494</v>
      </c>
      <c r="F2" s="32">
        <v>183981.20366495699</v>
      </c>
      <c r="G2" s="32">
        <v>629541.48512991494</v>
      </c>
      <c r="H2" s="32">
        <v>0.22615374616963899</v>
      </c>
    </row>
    <row r="3" spans="1:8" ht="14.25" x14ac:dyDescent="0.2">
      <c r="A3" s="32">
        <v>2</v>
      </c>
      <c r="B3" s="33">
        <v>13</v>
      </c>
      <c r="C3" s="32">
        <v>26893.175999999999</v>
      </c>
      <c r="D3" s="32">
        <v>140921.05330387299</v>
      </c>
      <c r="E3" s="32">
        <v>110139.07904986</v>
      </c>
      <c r="F3" s="32">
        <v>30781.974254012599</v>
      </c>
      <c r="G3" s="32">
        <v>110139.07904986</v>
      </c>
      <c r="H3" s="32">
        <v>0.21843417667079401</v>
      </c>
    </row>
    <row r="4" spans="1:8" ht="14.25" x14ac:dyDescent="0.2">
      <c r="A4" s="32">
        <v>3</v>
      </c>
      <c r="B4" s="33">
        <v>14</v>
      </c>
      <c r="C4" s="32">
        <v>126080</v>
      </c>
      <c r="D4" s="32">
        <v>169354.135406838</v>
      </c>
      <c r="E4" s="32">
        <v>128219.455094017</v>
      </c>
      <c r="F4" s="32">
        <v>41134.680312820499</v>
      </c>
      <c r="G4" s="32">
        <v>128219.455094017</v>
      </c>
      <c r="H4" s="32">
        <v>0.24289150196423101</v>
      </c>
    </row>
    <row r="5" spans="1:8" ht="14.25" x14ac:dyDescent="0.2">
      <c r="A5" s="32">
        <v>4</v>
      </c>
      <c r="B5" s="33">
        <v>15</v>
      </c>
      <c r="C5" s="32">
        <v>5333</v>
      </c>
      <c r="D5" s="32">
        <v>83645.321914529894</v>
      </c>
      <c r="E5" s="32">
        <v>71078.977011965806</v>
      </c>
      <c r="F5" s="32">
        <v>12566.3449025641</v>
      </c>
      <c r="G5" s="32">
        <v>71078.977011965806</v>
      </c>
      <c r="H5" s="32">
        <v>0.150233684501861</v>
      </c>
    </row>
    <row r="6" spans="1:8" ht="14.25" x14ac:dyDescent="0.2">
      <c r="A6" s="32">
        <v>5</v>
      </c>
      <c r="B6" s="33">
        <v>16</v>
      </c>
      <c r="C6" s="32">
        <v>6293</v>
      </c>
      <c r="D6" s="32">
        <v>316567.445189744</v>
      </c>
      <c r="E6" s="32">
        <v>271220.08756153798</v>
      </c>
      <c r="F6" s="32">
        <v>45347.3576282051</v>
      </c>
      <c r="G6" s="32">
        <v>271220.08756153798</v>
      </c>
      <c r="H6" s="32">
        <v>0.14324706572725701</v>
      </c>
    </row>
    <row r="7" spans="1:8" ht="14.25" x14ac:dyDescent="0.2">
      <c r="A7" s="32">
        <v>6</v>
      </c>
      <c r="B7" s="33">
        <v>17</v>
      </c>
      <c r="C7" s="32">
        <v>26541</v>
      </c>
      <c r="D7" s="32">
        <v>518149.42152649601</v>
      </c>
      <c r="E7" s="32">
        <v>400748.95388119703</v>
      </c>
      <c r="F7" s="32">
        <v>117400.467645299</v>
      </c>
      <c r="G7" s="32">
        <v>400748.95388119703</v>
      </c>
      <c r="H7" s="32">
        <v>0.22657647151169499</v>
      </c>
    </row>
    <row r="8" spans="1:8" ht="14.25" x14ac:dyDescent="0.2">
      <c r="A8" s="32">
        <v>7</v>
      </c>
      <c r="B8" s="33">
        <v>18</v>
      </c>
      <c r="C8" s="32">
        <v>155044</v>
      </c>
      <c r="D8" s="32">
        <v>262634.01359230798</v>
      </c>
      <c r="E8" s="32">
        <v>212012.51869829101</v>
      </c>
      <c r="F8" s="32">
        <v>50621.494894017102</v>
      </c>
      <c r="G8" s="32">
        <v>212012.51869829101</v>
      </c>
      <c r="H8" s="32">
        <v>0.19274538816056699</v>
      </c>
    </row>
    <row r="9" spans="1:8" ht="14.25" x14ac:dyDescent="0.2">
      <c r="A9" s="32">
        <v>8</v>
      </c>
      <c r="B9" s="33">
        <v>19</v>
      </c>
      <c r="C9" s="32">
        <v>41507</v>
      </c>
      <c r="D9" s="32">
        <v>196510.385932479</v>
      </c>
      <c r="E9" s="32">
        <v>158852.142298291</v>
      </c>
      <c r="F9" s="32">
        <v>37658.243634188002</v>
      </c>
      <c r="G9" s="32">
        <v>158852.142298291</v>
      </c>
      <c r="H9" s="32">
        <v>0.19163487698369</v>
      </c>
    </row>
    <row r="10" spans="1:8" ht="14.25" x14ac:dyDescent="0.2">
      <c r="A10" s="32">
        <v>9</v>
      </c>
      <c r="B10" s="33">
        <v>21</v>
      </c>
      <c r="C10" s="32">
        <v>234067</v>
      </c>
      <c r="D10" s="32">
        <v>962576.13527521398</v>
      </c>
      <c r="E10" s="32">
        <v>927645.06662991503</v>
      </c>
      <c r="F10" s="32">
        <v>34931.068645299099</v>
      </c>
      <c r="G10" s="32">
        <v>927645.06662991503</v>
      </c>
      <c r="H10" s="37">
        <v>3.6289148842560799E-2</v>
      </c>
    </row>
    <row r="11" spans="1:8" ht="14.25" x14ac:dyDescent="0.2">
      <c r="A11" s="32">
        <v>10</v>
      </c>
      <c r="B11" s="33">
        <v>22</v>
      </c>
      <c r="C11" s="32">
        <v>29883</v>
      </c>
      <c r="D11" s="32">
        <v>456591.813323932</v>
      </c>
      <c r="E11" s="32">
        <v>407544.28594871802</v>
      </c>
      <c r="F11" s="32">
        <v>49047.5273752137</v>
      </c>
      <c r="G11" s="32">
        <v>407544.28594871802</v>
      </c>
      <c r="H11" s="32">
        <v>0.107420952246502</v>
      </c>
    </row>
    <row r="12" spans="1:8" ht="14.25" x14ac:dyDescent="0.2">
      <c r="A12" s="32">
        <v>11</v>
      </c>
      <c r="B12" s="33">
        <v>23</v>
      </c>
      <c r="C12" s="32">
        <v>289503.06699999998</v>
      </c>
      <c r="D12" s="32">
        <v>2178783.9285700899</v>
      </c>
      <c r="E12" s="32">
        <v>1841885.6273735</v>
      </c>
      <c r="F12" s="32">
        <v>336898.30119658099</v>
      </c>
      <c r="G12" s="32">
        <v>1841885.6273735</v>
      </c>
      <c r="H12" s="32">
        <v>0.15462676072596299</v>
      </c>
    </row>
    <row r="13" spans="1:8" ht="14.25" x14ac:dyDescent="0.2">
      <c r="A13" s="32">
        <v>12</v>
      </c>
      <c r="B13" s="33">
        <v>24</v>
      </c>
      <c r="C13" s="32">
        <v>50359.733999999997</v>
      </c>
      <c r="D13" s="32">
        <v>818089.58751794905</v>
      </c>
      <c r="E13" s="32">
        <v>771702.61059230799</v>
      </c>
      <c r="F13" s="32">
        <v>46386.976925641</v>
      </c>
      <c r="G13" s="32">
        <v>771702.61059230799</v>
      </c>
      <c r="H13" s="32">
        <v>5.6701585783993702E-2</v>
      </c>
    </row>
    <row r="14" spans="1:8" ht="14.25" x14ac:dyDescent="0.2">
      <c r="A14" s="32">
        <v>13</v>
      </c>
      <c r="B14" s="33">
        <v>25</v>
      </c>
      <c r="C14" s="32">
        <v>110140</v>
      </c>
      <c r="D14" s="32">
        <v>1259805.0422</v>
      </c>
      <c r="E14" s="32">
        <v>1178960.8043</v>
      </c>
      <c r="F14" s="32">
        <v>80844.237899999993</v>
      </c>
      <c r="G14" s="32">
        <v>1178960.8043</v>
      </c>
      <c r="H14" s="32">
        <v>6.4172022806657097E-2</v>
      </c>
    </row>
    <row r="15" spans="1:8" ht="14.25" x14ac:dyDescent="0.2">
      <c r="A15" s="32">
        <v>14</v>
      </c>
      <c r="B15" s="33">
        <v>26</v>
      </c>
      <c r="C15" s="32">
        <v>99260</v>
      </c>
      <c r="D15" s="32">
        <v>473089.83720085502</v>
      </c>
      <c r="E15" s="32">
        <v>431238.676625641</v>
      </c>
      <c r="F15" s="32">
        <v>41851.160575213697</v>
      </c>
      <c r="G15" s="32">
        <v>431238.676625641</v>
      </c>
      <c r="H15" s="32">
        <v>8.8463452994120007E-2</v>
      </c>
    </row>
    <row r="16" spans="1:8" ht="14.25" x14ac:dyDescent="0.2">
      <c r="A16" s="32">
        <v>15</v>
      </c>
      <c r="B16" s="33">
        <v>27</v>
      </c>
      <c r="C16" s="32">
        <v>185332.82699999999</v>
      </c>
      <c r="D16" s="32">
        <v>1396338.4530333299</v>
      </c>
      <c r="E16" s="32">
        <v>1312427.9003999999</v>
      </c>
      <c r="F16" s="32">
        <v>83910.552633333296</v>
      </c>
      <c r="G16" s="32">
        <v>1312427.9003999999</v>
      </c>
      <c r="H16" s="32">
        <v>6.0093276419517297E-2</v>
      </c>
    </row>
    <row r="17" spans="1:8" ht="14.25" x14ac:dyDescent="0.2">
      <c r="A17" s="32">
        <v>16</v>
      </c>
      <c r="B17" s="33">
        <v>29</v>
      </c>
      <c r="C17" s="32">
        <v>276143</v>
      </c>
      <c r="D17" s="32">
        <v>3328538.0081547</v>
      </c>
      <c r="E17" s="32">
        <v>3032241.4590820498</v>
      </c>
      <c r="F17" s="32">
        <v>296296.54907265003</v>
      </c>
      <c r="G17" s="32">
        <v>3032241.4590820498</v>
      </c>
      <c r="H17" s="32">
        <v>8.9017024395317806E-2</v>
      </c>
    </row>
    <row r="18" spans="1:8" ht="14.25" x14ac:dyDescent="0.2">
      <c r="A18" s="32">
        <v>17</v>
      </c>
      <c r="B18" s="33">
        <v>31</v>
      </c>
      <c r="C18" s="32">
        <v>42655.24</v>
      </c>
      <c r="D18" s="32">
        <v>324781.284531563</v>
      </c>
      <c r="E18" s="32">
        <v>272563.41133531398</v>
      </c>
      <c r="F18" s="32">
        <v>52217.873196249697</v>
      </c>
      <c r="G18" s="32">
        <v>272563.41133531398</v>
      </c>
      <c r="H18" s="32">
        <v>0.160778578333306</v>
      </c>
    </row>
    <row r="19" spans="1:8" ht="14.25" x14ac:dyDescent="0.2">
      <c r="A19" s="32">
        <v>18</v>
      </c>
      <c r="B19" s="33">
        <v>32</v>
      </c>
      <c r="C19" s="32">
        <v>22037.835999999999</v>
      </c>
      <c r="D19" s="32">
        <v>370600.39806174301</v>
      </c>
      <c r="E19" s="32">
        <v>339857.240467928</v>
      </c>
      <c r="F19" s="32">
        <v>30743.157593814401</v>
      </c>
      <c r="G19" s="32">
        <v>339857.240467928</v>
      </c>
      <c r="H19" s="32">
        <v>8.29550042433915E-2</v>
      </c>
    </row>
    <row r="20" spans="1:8" ht="14.25" x14ac:dyDescent="0.2">
      <c r="A20" s="32">
        <v>19</v>
      </c>
      <c r="B20" s="33">
        <v>33</v>
      </c>
      <c r="C20" s="32">
        <v>44307.142999999996</v>
      </c>
      <c r="D20" s="32">
        <v>698720.33774303796</v>
      </c>
      <c r="E20" s="32">
        <v>563759.33287773503</v>
      </c>
      <c r="F20" s="32">
        <v>134961.00486530201</v>
      </c>
      <c r="G20" s="32">
        <v>563759.33287773503</v>
      </c>
      <c r="H20" s="32">
        <v>0.19315453919839301</v>
      </c>
    </row>
    <row r="21" spans="1:8" ht="14.25" x14ac:dyDescent="0.2">
      <c r="A21" s="32">
        <v>20</v>
      </c>
      <c r="B21" s="33">
        <v>34</v>
      </c>
      <c r="C21" s="32">
        <v>52405.150999999998</v>
      </c>
      <c r="D21" s="32">
        <v>335510.50082643499</v>
      </c>
      <c r="E21" s="32">
        <v>242885.85969097499</v>
      </c>
      <c r="F21" s="32">
        <v>92624.641135460697</v>
      </c>
      <c r="G21" s="32">
        <v>242885.85969097499</v>
      </c>
      <c r="H21" s="32">
        <v>0.27607076651045498</v>
      </c>
    </row>
    <row r="22" spans="1:8" ht="14.25" x14ac:dyDescent="0.2">
      <c r="A22" s="32">
        <v>21</v>
      </c>
      <c r="B22" s="33">
        <v>35</v>
      </c>
      <c r="C22" s="32">
        <v>51512.87</v>
      </c>
      <c r="D22" s="32">
        <v>1302345.7523088499</v>
      </c>
      <c r="E22" s="32">
        <v>1244130.04336637</v>
      </c>
      <c r="F22" s="32">
        <v>58215.708942477897</v>
      </c>
      <c r="G22" s="32">
        <v>1244130.04336637</v>
      </c>
      <c r="H22" s="32">
        <v>4.4700655597233498E-2</v>
      </c>
    </row>
    <row r="23" spans="1:8" ht="14.25" x14ac:dyDescent="0.2">
      <c r="A23" s="32">
        <v>22</v>
      </c>
      <c r="B23" s="33">
        <v>36</v>
      </c>
      <c r="C23" s="32">
        <v>241651.302</v>
      </c>
      <c r="D23" s="32">
        <v>765965.22823628294</v>
      </c>
      <c r="E23" s="32">
        <v>685996.81863608805</v>
      </c>
      <c r="F23" s="32">
        <v>79968.409600195402</v>
      </c>
      <c r="G23" s="32">
        <v>685996.81863608805</v>
      </c>
      <c r="H23" s="32">
        <v>0.104402140792123</v>
      </c>
    </row>
    <row r="24" spans="1:8" ht="14.25" x14ac:dyDescent="0.2">
      <c r="A24" s="32">
        <v>23</v>
      </c>
      <c r="B24" s="33">
        <v>37</v>
      </c>
      <c r="C24" s="32">
        <v>109531.235</v>
      </c>
      <c r="D24" s="32">
        <v>917061.84593451302</v>
      </c>
      <c r="E24" s="32">
        <v>834147.87098249304</v>
      </c>
      <c r="F24" s="32">
        <v>82913.974952020202</v>
      </c>
      <c r="G24" s="32">
        <v>834147.87098249304</v>
      </c>
      <c r="H24" s="32">
        <v>9.0412631732081694E-2</v>
      </c>
    </row>
    <row r="25" spans="1:8" ht="14.25" x14ac:dyDescent="0.2">
      <c r="A25" s="32">
        <v>24</v>
      </c>
      <c r="B25" s="33">
        <v>38</v>
      </c>
      <c r="C25" s="32">
        <v>131849.394</v>
      </c>
      <c r="D25" s="32">
        <v>697400.57316194696</v>
      </c>
      <c r="E25" s="32">
        <v>661956.43706371705</v>
      </c>
      <c r="F25" s="32">
        <v>35444.136098230098</v>
      </c>
      <c r="G25" s="32">
        <v>661956.43706371705</v>
      </c>
      <c r="H25" s="32">
        <v>5.08232104506737E-2</v>
      </c>
    </row>
    <row r="26" spans="1:8" ht="14.25" x14ac:dyDescent="0.2">
      <c r="A26" s="32">
        <v>25</v>
      </c>
      <c r="B26" s="33">
        <v>39</v>
      </c>
      <c r="C26" s="32">
        <v>101481.98699999999</v>
      </c>
      <c r="D26" s="32">
        <v>151933.835338212</v>
      </c>
      <c r="E26" s="32">
        <v>110232.43505205501</v>
      </c>
      <c r="F26" s="32">
        <v>41701.400286156597</v>
      </c>
      <c r="G26" s="32">
        <v>110232.43505205501</v>
      </c>
      <c r="H26" s="32">
        <v>0.274470793114169</v>
      </c>
    </row>
    <row r="27" spans="1:8" ht="14.25" x14ac:dyDescent="0.2">
      <c r="A27" s="32">
        <v>26</v>
      </c>
      <c r="B27" s="33">
        <v>40</v>
      </c>
      <c r="C27" s="32">
        <v>-0.61799999999999999</v>
      </c>
      <c r="D27" s="32">
        <v>-3.8319000000000001</v>
      </c>
      <c r="E27" s="32">
        <v>-3.7637</v>
      </c>
      <c r="F27" s="32">
        <v>-6.8199999999999997E-2</v>
      </c>
      <c r="G27" s="32">
        <v>-3.7637</v>
      </c>
      <c r="H27" s="32">
        <v>1.7797959236932101E-2</v>
      </c>
    </row>
    <row r="28" spans="1:8" ht="14.25" x14ac:dyDescent="0.2">
      <c r="A28" s="32">
        <v>27</v>
      </c>
      <c r="B28" s="33">
        <v>42</v>
      </c>
      <c r="C28" s="32">
        <v>12871.184999999999</v>
      </c>
      <c r="D28" s="32">
        <v>237738.2996</v>
      </c>
      <c r="E28" s="32">
        <v>222046.4847</v>
      </c>
      <c r="F28" s="32">
        <v>15691.814899999999</v>
      </c>
      <c r="G28" s="32">
        <v>222046.4847</v>
      </c>
      <c r="H28" s="32">
        <v>6.6004572786134294E-2</v>
      </c>
    </row>
    <row r="29" spans="1:8" ht="14.25" x14ac:dyDescent="0.2">
      <c r="A29" s="32">
        <v>28</v>
      </c>
      <c r="B29" s="33">
        <v>75</v>
      </c>
      <c r="C29" s="32">
        <v>422</v>
      </c>
      <c r="D29" s="32">
        <v>261118.717948718</v>
      </c>
      <c r="E29" s="32">
        <v>246609.91623931599</v>
      </c>
      <c r="F29" s="32">
        <v>14508.8017094017</v>
      </c>
      <c r="G29" s="32">
        <v>246609.91623931599</v>
      </c>
      <c r="H29" s="32">
        <v>5.55640048456853E-2</v>
      </c>
    </row>
    <row r="30" spans="1:8" ht="14.25" x14ac:dyDescent="0.2">
      <c r="A30" s="32">
        <v>29</v>
      </c>
      <c r="B30" s="33">
        <v>76</v>
      </c>
      <c r="C30" s="32">
        <v>3919</v>
      </c>
      <c r="D30" s="32">
        <v>521031.20114957303</v>
      </c>
      <c r="E30" s="32">
        <v>478831.03989145299</v>
      </c>
      <c r="F30" s="32">
        <v>42200.161258119697</v>
      </c>
      <c r="G30" s="32">
        <v>478831.03989145299</v>
      </c>
      <c r="H30" s="32">
        <v>8.09935396671288E-2</v>
      </c>
    </row>
    <row r="31" spans="1:8" ht="14.25" x14ac:dyDescent="0.2">
      <c r="A31" s="32">
        <v>30</v>
      </c>
      <c r="B31" s="33">
        <v>99</v>
      </c>
      <c r="C31" s="32">
        <v>37</v>
      </c>
      <c r="D31" s="32">
        <v>11609.439149837401</v>
      </c>
      <c r="E31" s="32">
        <v>10666.5495045761</v>
      </c>
      <c r="F31" s="32">
        <v>942.88964526132702</v>
      </c>
      <c r="G31" s="32">
        <v>10666.5495045761</v>
      </c>
      <c r="H31" s="32">
        <v>8.1217501818297094E-2</v>
      </c>
    </row>
    <row r="32" spans="1:8" ht="14.25" x14ac:dyDescent="0.2">
      <c r="A32" s="32"/>
      <c r="B32" s="33">
        <v>40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2014-11-17T01:44:16Z</dcterms:modified>
</cp:coreProperties>
</file>