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D\WORK\步步高\RMS-RA数据核对\RMS-RA部门销售数据核对\表格\"/>
    </mc:Choice>
  </mc:AlternateContent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J8" i="2" l="1"/>
  <c r="H39" i="2" l="1"/>
  <c r="F39" i="2"/>
  <c r="E39" i="2"/>
  <c r="G39" i="2" l="1"/>
  <c r="L39" i="2" s="1"/>
  <c r="K39" i="2"/>
  <c r="F37" i="2"/>
  <c r="F38" i="2"/>
  <c r="F33" i="2"/>
  <c r="F34" i="2"/>
  <c r="E37" i="2"/>
  <c r="K37" i="2" s="1"/>
  <c r="E38" i="2"/>
  <c r="E34" i="2"/>
  <c r="E33" i="2"/>
  <c r="F40" i="2"/>
  <c r="E13" i="2"/>
  <c r="F36" i="2"/>
  <c r="F35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4" i="2"/>
  <c r="E40" i="2"/>
  <c r="E36" i="2"/>
  <c r="E35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K32" i="2" s="1"/>
  <c r="E5" i="2"/>
  <c r="E4" i="2"/>
  <c r="I31" i="2"/>
  <c r="I35" i="2"/>
  <c r="I36" i="2"/>
  <c r="I40" i="2"/>
  <c r="J4" i="2"/>
  <c r="J5" i="2"/>
  <c r="J6" i="2"/>
  <c r="J7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1" i="2"/>
  <c r="J35" i="2"/>
  <c r="J36" i="2"/>
  <c r="J40" i="2"/>
  <c r="E3" i="2"/>
  <c r="F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A4" i="2"/>
  <c r="H30" i="2"/>
  <c r="H31" i="2"/>
  <c r="H32" i="2"/>
  <c r="H33" i="2"/>
  <c r="H34" i="2"/>
  <c r="H35" i="2"/>
  <c r="H36" i="2"/>
  <c r="H37" i="2"/>
  <c r="H38" i="2"/>
  <c r="H40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G35" i="2" l="1"/>
  <c r="L35" i="2" s="1"/>
  <c r="G36" i="2"/>
  <c r="L36" i="2" s="1"/>
  <c r="G31" i="2"/>
  <c r="L31" i="2" s="1"/>
  <c r="G40" i="2"/>
  <c r="L40" i="2" s="1"/>
  <c r="G37" i="2"/>
  <c r="L37" i="2" s="1"/>
  <c r="G33" i="2"/>
  <c r="L33" i="2" s="1"/>
  <c r="G30" i="2"/>
  <c r="L30" i="2" s="1"/>
  <c r="G38" i="2"/>
  <c r="L38" i="2" s="1"/>
  <c r="G34" i="2"/>
  <c r="L34" i="2" s="1"/>
  <c r="K38" i="2"/>
  <c r="K34" i="2"/>
  <c r="G29" i="2"/>
  <c r="L29" i="2" s="1"/>
  <c r="G32" i="2"/>
  <c r="L32" i="2" s="1"/>
  <c r="K33" i="2"/>
  <c r="I3" i="2"/>
  <c r="K3" i="2" s="1"/>
  <c r="K30" i="2"/>
  <c r="K5" i="2"/>
  <c r="K7" i="2"/>
  <c r="K40" i="2"/>
  <c r="G19" i="2"/>
  <c r="L19" i="2" s="1"/>
  <c r="G11" i="2"/>
  <c r="L11" i="2" s="1"/>
  <c r="G7" i="2"/>
  <c r="L7" i="2" s="1"/>
  <c r="G5" i="2"/>
  <c r="L5" i="2" s="1"/>
  <c r="K36" i="2"/>
  <c r="K28" i="2"/>
  <c r="K26" i="2"/>
  <c r="K24" i="2"/>
  <c r="K22" i="2"/>
  <c r="K20" i="2"/>
  <c r="K18" i="2"/>
  <c r="K16" i="2"/>
  <c r="K14" i="2"/>
  <c r="K12" i="2"/>
  <c r="K10" i="2"/>
  <c r="K8" i="2"/>
  <c r="K6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5" i="2"/>
  <c r="K13" i="2"/>
  <c r="G26" i="2"/>
  <c r="L26" i="2" s="1"/>
  <c r="G15" i="2"/>
  <c r="L15" i="2" s="1"/>
  <c r="G13" i="2"/>
  <c r="L13" i="2" s="1"/>
  <c r="G10" i="2"/>
  <c r="L10" i="2" s="1"/>
  <c r="G4" i="2"/>
  <c r="L4" i="2" s="1"/>
  <c r="K35" i="2"/>
  <c r="K31" i="2"/>
  <c r="K27" i="2"/>
  <c r="K25" i="2"/>
  <c r="K19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G3" i="2"/>
  <c r="L3" i="2" l="1"/>
</calcChain>
</file>

<file path=xl/sharedStrings.xml><?xml version="1.0" encoding="utf-8"?>
<sst xmlns="http://schemas.openxmlformats.org/spreadsheetml/2006/main" count="116" uniqueCount="73">
  <si>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</si>
  <si>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</si>
  <si>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</si>
  <si>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</si>
  <si>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</si>
  <si>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</si>
  <si>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</si>
  <si>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</si>
  <si>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</si>
  <si>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</si>
  <si>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</si>
  <si>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</si>
  <si>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</si>
  <si>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</si>
  <si>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</si>
  <si>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</si>
  <si>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</si>
  <si>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</si>
  <si>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</si>
  <si>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</si>
  <si>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</si>
  <si>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</si>
  <si>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</si>
  <si>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</si>
  <si>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</si>
  <si>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</si>
  <si>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</si>
  <si>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</si>
  <si>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</si>
  <si>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</si>
  <si>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</si>
  <si>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</si>
  <si>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</si>
  <si>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</si>
  <si>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</si>
  <si>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</si>
  <si>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41-周转筐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</si>
  <si>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</si>
  <si>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</si>
  <si>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</si>
  <si>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</si>
  <si>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</si>
  <si>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</si>
  <si>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</si>
  <si>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</si>
  <si>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</si>
  <si>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</si>
  <si>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</si>
  <si>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</si>
  <si>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</si>
  <si>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</si>
  <si>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</si>
  <si>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</si>
  <si>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</si>
  <si>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</si>
  <si>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</si>
  <si>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</si>
  <si>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</si>
  <si>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</si>
  <si>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</si>
  <si>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</si>
  <si>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</si>
  <si>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</si>
  <si>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</si>
  <si>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</si>
  <si>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</si>
  <si>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</si>
  <si>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</si>
  <si>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</si>
  <si>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</si>
  <si>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</si>
  <si>
    <t>910-市场部</t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</si>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</sst>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.00&quot;%&quot;"/>
    <numFmt numFmtId="177" formatCode="0.00_ "/>
  </numFmts>
  <fonts count="35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5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34" fillId="0" borderId="0" applyNumberFormat="0" applyFill="0" applyBorder="0" applyAlignment="0" applyProtection="0">
      <alignment vertical="center"/>
    </xf>
  </cellStyleXfs>
  <cellXfs count="78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0" fontId="20" fillId="0" borderId="0" xfId="0" applyFont="1">
      <alignment vertical="center"/>
    </xf>
    <xf numFmtId="11" fontId="32" fillId="0" borderId="0" xfId="0" applyNumberFormat="1" applyFont="1" applyAlignment="1"/>
    <xf numFmtId="0" fontId="20" fillId="0" borderId="0" xfId="0" applyFont="1">
      <alignment vertical="center"/>
    </xf>
    <xf numFmtId="0" fontId="20" fillId="0" borderId="0" xfId="0" applyFont="1">
      <alignment vertical="center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0" fontId="0" fillId="0" borderId="0" xfId="0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</cellXfs>
  <cellStyles count="54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标题 5" xfId="53"/>
    <cellStyle name="差" xfId="7" builtinId="27" customBuiltin="1"/>
    <cellStyle name="常规" xfId="0" builtinId="0"/>
    <cellStyle name="常规 10" xfId="52"/>
    <cellStyle name="常规 2" xfId="44"/>
    <cellStyle name="常规 3" xfId="45"/>
    <cellStyle name="常规 4" xfId="47"/>
    <cellStyle name="常规 5" xfId="46"/>
    <cellStyle name="常规 6" xfId="48"/>
    <cellStyle name="常规 7" xfId="49"/>
    <cellStyle name="常规 8" xfId="50"/>
    <cellStyle name="常规 9" xfId="51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5d04093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0" Type="http://schemas.openxmlformats.org/officeDocument/2006/relationships/image" Target="cid:bbbaca8f13" TargetMode="External"/><Relationship Id="rId115" Type="http://schemas.openxmlformats.org/officeDocument/2006/relationships/hyperlink" Target="cid:9917342c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22" Type="http://schemas.openxmlformats.org/officeDocument/2006/relationships/image" Target="cid:7569af6313" TargetMode="External"/><Relationship Id="rId343" Type="http://schemas.openxmlformats.org/officeDocument/2006/relationships/hyperlink" Target="cid:b85e622f2" TargetMode="External"/><Relationship Id="rId364" Type="http://schemas.openxmlformats.org/officeDocument/2006/relationships/image" Target="cid:1e6ccffa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303" Type="http://schemas.openxmlformats.org/officeDocument/2006/relationships/hyperlink" Target="cid:8584637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5d040b9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5d040b9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40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F22" sqref="F22"/>
    </sheetView>
  </sheetViews>
  <sheetFormatPr defaultRowHeight="11.25" x14ac:dyDescent="0.15"/>
  <cols>
    <col min="1" max="1" width="7.75" style="1" customWidth="1"/>
    <col min="2" max="2" width="4.5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3" x14ac:dyDescent="0.2">
      <c r="A1" s="5"/>
      <c r="B1" s="6"/>
      <c r="C1" s="7"/>
      <c r="D1" s="8"/>
      <c r="E1" s="9" t="s">
        <v>0</v>
      </c>
      <c r="F1" s="23" t="s">
        <v>1</v>
      </c>
      <c r="G1" s="10" t="s">
        <v>44</v>
      </c>
      <c r="H1" s="23" t="s">
        <v>2</v>
      </c>
      <c r="I1" s="17" t="s">
        <v>42</v>
      </c>
      <c r="J1" s="18" t="s">
        <v>43</v>
      </c>
      <c r="K1" s="19" t="s">
        <v>45</v>
      </c>
      <c r="L1" s="19" t="s">
        <v>46</v>
      </c>
    </row>
    <row r="2" spans="1:13" x14ac:dyDescent="0.15">
      <c r="A2" s="11" t="s">
        <v>3</v>
      </c>
      <c r="B2" s="12"/>
      <c r="C2" s="40" t="s">
        <v>4</v>
      </c>
      <c r="D2" s="40"/>
      <c r="E2" s="13"/>
      <c r="F2" s="24"/>
      <c r="G2" s="14"/>
      <c r="H2" s="24"/>
      <c r="I2" s="20"/>
      <c r="J2" s="21"/>
      <c r="K2" s="22"/>
      <c r="L2" s="22"/>
    </row>
    <row r="3" spans="1:13" x14ac:dyDescent="0.15">
      <c r="A3" s="41" t="s">
        <v>5</v>
      </c>
      <c r="B3" s="41"/>
      <c r="C3" s="41"/>
      <c r="D3" s="41"/>
      <c r="E3" s="15">
        <f>RA!D7</f>
        <v>20323798.077100001</v>
      </c>
      <c r="F3" s="25">
        <f>RA!I7</f>
        <v>2496935.9026000001</v>
      </c>
      <c r="G3" s="16">
        <f>E3-F3</f>
        <v>17826862.1745</v>
      </c>
      <c r="H3" s="27">
        <f>RA!J7</f>
        <v>12.285774012946099</v>
      </c>
      <c r="I3" s="20">
        <f>SUM(I4:I40)</f>
        <v>20323804.428003531</v>
      </c>
      <c r="J3" s="21">
        <f>SUM(J4:J40)</f>
        <v>17826862.712099276</v>
      </c>
      <c r="K3" s="22">
        <f>E3-I3</f>
        <v>-6.3509035296738148</v>
      </c>
      <c r="L3" s="22">
        <f>G3-J3</f>
        <v>-0.53759927675127983</v>
      </c>
    </row>
    <row r="4" spans="1:13" x14ac:dyDescent="0.15">
      <c r="A4" s="42">
        <f>RA!A8</f>
        <v>41973</v>
      </c>
      <c r="B4" s="12">
        <v>12</v>
      </c>
      <c r="C4" s="39" t="s">
        <v>6</v>
      </c>
      <c r="D4" s="39"/>
      <c r="E4" s="15">
        <f>VLOOKUP(C4,RA!B8:D39,3,0)</f>
        <v>756036.05099999998</v>
      </c>
      <c r="F4" s="25">
        <f>VLOOKUP(C4,RA!B8:I43,8,0)</f>
        <v>209348.93229999999</v>
      </c>
      <c r="G4" s="16">
        <f t="shared" ref="G4:G40" si="0">E4-F4</f>
        <v>546687.11869999999</v>
      </c>
      <c r="H4" s="27">
        <f>RA!J8</f>
        <v>27.690337256152901</v>
      </c>
      <c r="I4" s="20">
        <f>VLOOKUP(B4,RMS!B:D,3,FALSE)</f>
        <v>756036.86478376098</v>
      </c>
      <c r="J4" s="21">
        <f>VLOOKUP(B4,RMS!B:E,4,FALSE)</f>
        <v>546687.12708034203</v>
      </c>
      <c r="K4" s="22">
        <f t="shared" ref="K4:K40" si="1">E4-I4</f>
        <v>-0.81378376099746674</v>
      </c>
      <c r="L4" s="22">
        <f t="shared" ref="L4:L40" si="2">G4-J4</f>
        <v>-8.3803420420736074E-3</v>
      </c>
    </row>
    <row r="5" spans="1:13" x14ac:dyDescent="0.15">
      <c r="A5" s="42"/>
      <c r="B5" s="12">
        <v>13</v>
      </c>
      <c r="C5" s="39" t="s">
        <v>7</v>
      </c>
      <c r="D5" s="39"/>
      <c r="E5" s="15">
        <f>VLOOKUP(C5,RA!B8:D40,3,0)</f>
        <v>148742.29130000001</v>
      </c>
      <c r="F5" s="25">
        <f>VLOOKUP(C5,RA!B9:I44,8,0)</f>
        <v>34002.801800000001</v>
      </c>
      <c r="G5" s="16">
        <f t="shared" si="0"/>
        <v>114739.48950000001</v>
      </c>
      <c r="H5" s="27">
        <f>RA!J9</f>
        <v>22.8602111093068</v>
      </c>
      <c r="I5" s="20">
        <f>VLOOKUP(B5,RMS!B:D,3,FALSE)</f>
        <v>148742.35998779201</v>
      </c>
      <c r="J5" s="21">
        <f>VLOOKUP(B5,RMS!B:E,4,FALSE)</f>
        <v>114739.49095285501</v>
      </c>
      <c r="K5" s="22">
        <f t="shared" si="1"/>
        <v>-6.868779199430719E-2</v>
      </c>
      <c r="L5" s="22">
        <f t="shared" si="2"/>
        <v>-1.4528549945680425E-3</v>
      </c>
      <c r="M5" s="35"/>
    </row>
    <row r="6" spans="1:13" x14ac:dyDescent="0.15">
      <c r="A6" s="42"/>
      <c r="B6" s="12">
        <v>14</v>
      </c>
      <c r="C6" s="39" t="s">
        <v>8</v>
      </c>
      <c r="D6" s="39"/>
      <c r="E6" s="15">
        <f>VLOOKUP(C6,RA!B10:D41,3,0)</f>
        <v>177650.9803</v>
      </c>
      <c r="F6" s="25">
        <f>VLOOKUP(C6,RA!B10:I45,8,0)</f>
        <v>50791.750099999997</v>
      </c>
      <c r="G6" s="16">
        <f t="shared" si="0"/>
        <v>126859.23019999999</v>
      </c>
      <c r="H6" s="27">
        <f>RA!J10</f>
        <v>28.590751379039801</v>
      </c>
      <c r="I6" s="20">
        <f>VLOOKUP(B6,RMS!B:D,3,FALSE)</f>
        <v>177653.67737692301</v>
      </c>
      <c r="J6" s="21">
        <f>VLOOKUP(B6,RMS!B:E,4,FALSE)</f>
        <v>126859.230205983</v>
      </c>
      <c r="K6" s="22">
        <f t="shared" si="1"/>
        <v>-2.6970769230101723</v>
      </c>
      <c r="L6" s="22">
        <f t="shared" si="2"/>
        <v>-5.9830053942278028E-6</v>
      </c>
      <c r="M6" s="35"/>
    </row>
    <row r="7" spans="1:13" x14ac:dyDescent="0.15">
      <c r="A7" s="42"/>
      <c r="B7" s="12">
        <v>15</v>
      </c>
      <c r="C7" s="39" t="s">
        <v>9</v>
      </c>
      <c r="D7" s="39"/>
      <c r="E7" s="15">
        <f>VLOOKUP(C7,RA!B10:D42,3,0)</f>
        <v>101671.1768</v>
      </c>
      <c r="F7" s="25">
        <f>VLOOKUP(C7,RA!B11:I46,8,0)</f>
        <v>20315.4961</v>
      </c>
      <c r="G7" s="16">
        <f t="shared" si="0"/>
        <v>81355.680699999997</v>
      </c>
      <c r="H7" s="27">
        <f>RA!J11</f>
        <v>19.981568758629699</v>
      </c>
      <c r="I7" s="20">
        <f>VLOOKUP(B7,RMS!B:D,3,FALSE)</f>
        <v>101671.241688889</v>
      </c>
      <c r="J7" s="21">
        <f>VLOOKUP(B7,RMS!B:E,4,FALSE)</f>
        <v>81355.681535897398</v>
      </c>
      <c r="K7" s="22">
        <f t="shared" si="1"/>
        <v>-6.4888888999121264E-2</v>
      </c>
      <c r="L7" s="22">
        <f t="shared" si="2"/>
        <v>-8.3589740097522736E-4</v>
      </c>
      <c r="M7" s="35"/>
    </row>
    <row r="8" spans="1:13" x14ac:dyDescent="0.15">
      <c r="A8" s="42"/>
      <c r="B8" s="12">
        <v>16</v>
      </c>
      <c r="C8" s="39" t="s">
        <v>10</v>
      </c>
      <c r="D8" s="39"/>
      <c r="E8" s="15">
        <f>VLOOKUP(C8,RA!B12:D43,3,0)</f>
        <v>296997.25660000002</v>
      </c>
      <c r="F8" s="25">
        <f>VLOOKUP(C8,RA!B12:I47,8,0)</f>
        <v>52488.140599999999</v>
      </c>
      <c r="G8" s="16">
        <f t="shared" si="0"/>
        <v>244509.11600000004</v>
      </c>
      <c r="H8" s="27">
        <f>RA!J12</f>
        <v>17.672937858376201</v>
      </c>
      <c r="I8" s="20">
        <f>VLOOKUP(B8,RMS!B:D,3,FALSE)</f>
        <v>296997.26699914498</v>
      </c>
      <c r="J8" s="21">
        <f>VLOOKUP(B8,RMS!B:E,4,FALSE)</f>
        <v>244509.11867435899</v>
      </c>
      <c r="K8" s="22">
        <f t="shared" si="1"/>
        <v>-1.0399144957773387E-2</v>
      </c>
      <c r="L8" s="22">
        <f t="shared" si="2"/>
        <v>-2.6743589551188052E-3</v>
      </c>
      <c r="M8" s="35"/>
    </row>
    <row r="9" spans="1:13" x14ac:dyDescent="0.15">
      <c r="A9" s="42"/>
      <c r="B9" s="12">
        <v>17</v>
      </c>
      <c r="C9" s="39" t="s">
        <v>11</v>
      </c>
      <c r="D9" s="39"/>
      <c r="E9" s="15">
        <f>VLOOKUP(C9,RA!B12:D44,3,0)</f>
        <v>531585.60739999998</v>
      </c>
      <c r="F9" s="25">
        <f>VLOOKUP(C9,RA!B13:I48,8,0)</f>
        <v>137580.9417</v>
      </c>
      <c r="G9" s="16">
        <f t="shared" si="0"/>
        <v>394004.66570000001</v>
      </c>
      <c r="H9" s="27">
        <f>RA!J13</f>
        <v>25.881239029949</v>
      </c>
      <c r="I9" s="20">
        <f>VLOOKUP(B9,RMS!B:D,3,FALSE)</f>
        <v>531585.89924529905</v>
      </c>
      <c r="J9" s="21">
        <f>VLOOKUP(B9,RMS!B:E,4,FALSE)</f>
        <v>394004.66480512801</v>
      </c>
      <c r="K9" s="22">
        <f t="shared" si="1"/>
        <v>-0.291845299070701</v>
      </c>
      <c r="L9" s="22">
        <f t="shared" si="2"/>
        <v>8.9487200602889061E-4</v>
      </c>
      <c r="M9" s="35"/>
    </row>
    <row r="10" spans="1:13" x14ac:dyDescent="0.15">
      <c r="A10" s="42"/>
      <c r="B10" s="12">
        <v>18</v>
      </c>
      <c r="C10" s="39" t="s">
        <v>12</v>
      </c>
      <c r="D10" s="39"/>
      <c r="E10" s="15">
        <f>VLOOKUP(C10,RA!B14:D45,3,0)</f>
        <v>323605.78149999998</v>
      </c>
      <c r="F10" s="25">
        <f>VLOOKUP(C10,RA!B14:I49,8,0)</f>
        <v>63743.585500000001</v>
      </c>
      <c r="G10" s="16">
        <f t="shared" si="0"/>
        <v>259862.196</v>
      </c>
      <c r="H10" s="27">
        <f>RA!J14</f>
        <v>19.697913060925998</v>
      </c>
      <c r="I10" s="20">
        <f>VLOOKUP(B10,RMS!B:D,3,FALSE)</f>
        <v>323605.768776068</v>
      </c>
      <c r="J10" s="21">
        <f>VLOOKUP(B10,RMS!B:E,4,FALSE)</f>
        <v>259862.20571025601</v>
      </c>
      <c r="K10" s="22">
        <f t="shared" si="1"/>
        <v>1.2723931984510273E-2</v>
      </c>
      <c r="L10" s="22">
        <f t="shared" si="2"/>
        <v>-9.7102560102939606E-3</v>
      </c>
      <c r="M10" s="35"/>
    </row>
    <row r="11" spans="1:13" x14ac:dyDescent="0.15">
      <c r="A11" s="42"/>
      <c r="B11" s="12">
        <v>19</v>
      </c>
      <c r="C11" s="39" t="s">
        <v>13</v>
      </c>
      <c r="D11" s="39"/>
      <c r="E11" s="15">
        <f>VLOOKUP(C11,RA!B14:D46,3,0)</f>
        <v>181754.1563</v>
      </c>
      <c r="F11" s="25">
        <f>VLOOKUP(C11,RA!B15:I50,8,0)</f>
        <v>10364.6656</v>
      </c>
      <c r="G11" s="16">
        <f t="shared" si="0"/>
        <v>171389.49069999999</v>
      </c>
      <c r="H11" s="27">
        <f>RA!J15</f>
        <v>5.7025741864699304</v>
      </c>
      <c r="I11" s="20">
        <f>VLOOKUP(B11,RMS!B:D,3,FALSE)</f>
        <v>181754.27793846201</v>
      </c>
      <c r="J11" s="21">
        <f>VLOOKUP(B11,RMS!B:E,4,FALSE)</f>
        <v>171389.49184187999</v>
      </c>
      <c r="K11" s="22">
        <f t="shared" si="1"/>
        <v>-0.12163846200564876</v>
      </c>
      <c r="L11" s="22">
        <f t="shared" si="2"/>
        <v>-1.1418799986131489E-3</v>
      </c>
      <c r="M11" s="35"/>
    </row>
    <row r="12" spans="1:13" x14ac:dyDescent="0.15">
      <c r="A12" s="42"/>
      <c r="B12" s="12">
        <v>21</v>
      </c>
      <c r="C12" s="39" t="s">
        <v>14</v>
      </c>
      <c r="D12" s="39"/>
      <c r="E12" s="15">
        <f>VLOOKUP(C12,RA!B16:D47,3,0)</f>
        <v>1034612.7561999999</v>
      </c>
      <c r="F12" s="25">
        <f>VLOOKUP(C12,RA!B16:I51,8,0)</f>
        <v>56736.812700000002</v>
      </c>
      <c r="G12" s="16">
        <f t="shared" si="0"/>
        <v>977875.94349999994</v>
      </c>
      <c r="H12" s="27">
        <f>RA!J16</f>
        <v>5.4838694342400203</v>
      </c>
      <c r="I12" s="20">
        <f>VLOOKUP(B12,RMS!B:D,3,FALSE)</f>
        <v>1034612.28938803</v>
      </c>
      <c r="J12" s="21">
        <f>VLOOKUP(B12,RMS!B:E,4,FALSE)</f>
        <v>977875.94372478605</v>
      </c>
      <c r="K12" s="22">
        <f t="shared" si="1"/>
        <v>0.46681196999270469</v>
      </c>
      <c r="L12" s="22">
        <f t="shared" si="2"/>
        <v>-2.2478611208498478E-4</v>
      </c>
      <c r="M12" s="35"/>
    </row>
    <row r="13" spans="1:13" x14ac:dyDescent="0.15">
      <c r="A13" s="42"/>
      <c r="B13" s="12">
        <v>22</v>
      </c>
      <c r="C13" s="39" t="s">
        <v>15</v>
      </c>
      <c r="D13" s="39"/>
      <c r="E13" s="15">
        <f>VLOOKUP(C13,RA!B16:D48,3,0)</f>
        <v>564448.66740000003</v>
      </c>
      <c r="F13" s="25">
        <f>VLOOKUP(C13,RA!B17:I52,8,0)</f>
        <v>60443.388200000001</v>
      </c>
      <c r="G13" s="16">
        <f t="shared" si="0"/>
        <v>504005.27920000005</v>
      </c>
      <c r="H13" s="27">
        <f>RA!J17</f>
        <v>10.708394171328001</v>
      </c>
      <c r="I13" s="20">
        <f>VLOOKUP(B13,RMS!B:D,3,FALSE)</f>
        <v>564448.76079914498</v>
      </c>
      <c r="J13" s="21">
        <f>VLOOKUP(B13,RMS!B:E,4,FALSE)</f>
        <v>504005.27952478599</v>
      </c>
      <c r="K13" s="22">
        <f t="shared" si="1"/>
        <v>-9.3399144941940904E-2</v>
      </c>
      <c r="L13" s="22">
        <f t="shared" si="2"/>
        <v>-3.2478594221174717E-4</v>
      </c>
      <c r="M13" s="35"/>
    </row>
    <row r="14" spans="1:13" x14ac:dyDescent="0.15">
      <c r="A14" s="42"/>
      <c r="B14" s="12">
        <v>23</v>
      </c>
      <c r="C14" s="39" t="s">
        <v>16</v>
      </c>
      <c r="D14" s="39"/>
      <c r="E14" s="15">
        <f>VLOOKUP(C14,RA!B18:D49,3,0)</f>
        <v>2353707.0893000001</v>
      </c>
      <c r="F14" s="25">
        <f>VLOOKUP(C14,RA!B18:I53,8,0)</f>
        <v>332939.69959999999</v>
      </c>
      <c r="G14" s="16">
        <f t="shared" si="0"/>
        <v>2020767.3897000002</v>
      </c>
      <c r="H14" s="27">
        <f>RA!J18</f>
        <v>14.1453327439744</v>
      </c>
      <c r="I14" s="20">
        <f>VLOOKUP(B14,RMS!B:D,3,FALSE)</f>
        <v>2353707.1741905999</v>
      </c>
      <c r="J14" s="21">
        <f>VLOOKUP(B14,RMS!B:E,4,FALSE)</f>
        <v>2020767.3720931599</v>
      </c>
      <c r="K14" s="22">
        <f t="shared" si="1"/>
        <v>-8.4890599828213453E-2</v>
      </c>
      <c r="L14" s="22">
        <f t="shared" si="2"/>
        <v>1.7606840236112475E-2</v>
      </c>
      <c r="M14" s="35"/>
    </row>
    <row r="15" spans="1:13" x14ac:dyDescent="0.15">
      <c r="A15" s="42"/>
      <c r="B15" s="12">
        <v>24</v>
      </c>
      <c r="C15" s="39" t="s">
        <v>17</v>
      </c>
      <c r="D15" s="39"/>
      <c r="E15" s="15">
        <f>VLOOKUP(C15,RA!B18:D50,3,0)</f>
        <v>977391.52870000002</v>
      </c>
      <c r="F15" s="25">
        <f>VLOOKUP(C15,RA!B19:I54,8,0)</f>
        <v>68871.422999999995</v>
      </c>
      <c r="G15" s="16">
        <f t="shared" si="0"/>
        <v>908520.10570000007</v>
      </c>
      <c r="H15" s="27">
        <f>RA!J19</f>
        <v>7.04645180336317</v>
      </c>
      <c r="I15" s="20">
        <f>VLOOKUP(B15,RMS!B:D,3,FALSE)</f>
        <v>977391.55481965805</v>
      </c>
      <c r="J15" s="21">
        <f>VLOOKUP(B15,RMS!B:E,4,FALSE)</f>
        <v>908520.10388376098</v>
      </c>
      <c r="K15" s="22">
        <f t="shared" si="1"/>
        <v>-2.6119658024981618E-2</v>
      </c>
      <c r="L15" s="22">
        <f t="shared" si="2"/>
        <v>1.8162390915676951E-3</v>
      </c>
      <c r="M15" s="35"/>
    </row>
    <row r="16" spans="1:13" x14ac:dyDescent="0.15">
      <c r="A16" s="42"/>
      <c r="B16" s="12">
        <v>25</v>
      </c>
      <c r="C16" s="39" t="s">
        <v>18</v>
      </c>
      <c r="D16" s="39"/>
      <c r="E16" s="15">
        <f>VLOOKUP(C16,RA!B20:D51,3,0)</f>
        <v>1156472.7467</v>
      </c>
      <c r="F16" s="25">
        <f>VLOOKUP(C16,RA!B20:I55,8,0)</f>
        <v>87206.482600000003</v>
      </c>
      <c r="G16" s="16">
        <f t="shared" si="0"/>
        <v>1069266.2641</v>
      </c>
      <c r="H16" s="27">
        <f>RA!J20</f>
        <v>7.5407295890754096</v>
      </c>
      <c r="I16" s="20">
        <f>VLOOKUP(B16,RMS!B:D,3,FALSE)</f>
        <v>1156473.1009</v>
      </c>
      <c r="J16" s="21">
        <f>VLOOKUP(B16,RMS!B:E,4,FALSE)</f>
        <v>1069266.2641</v>
      </c>
      <c r="K16" s="22">
        <f t="shared" si="1"/>
        <v>-0.35419999994337559</v>
      </c>
      <c r="L16" s="22">
        <f t="shared" si="2"/>
        <v>0</v>
      </c>
      <c r="M16" s="35"/>
    </row>
    <row r="17" spans="1:13" x14ac:dyDescent="0.15">
      <c r="A17" s="42"/>
      <c r="B17" s="12">
        <v>26</v>
      </c>
      <c r="C17" s="39" t="s">
        <v>19</v>
      </c>
      <c r="D17" s="39"/>
      <c r="E17" s="15">
        <f>VLOOKUP(C17,RA!B20:D52,3,0)</f>
        <v>447584.00290000002</v>
      </c>
      <c r="F17" s="25">
        <f>VLOOKUP(C17,RA!B21:I56,8,0)</f>
        <v>36547.527900000001</v>
      </c>
      <c r="G17" s="16">
        <f t="shared" si="0"/>
        <v>411036.47500000003</v>
      </c>
      <c r="H17" s="27">
        <f>RA!J21</f>
        <v>8.1655125436119604</v>
      </c>
      <c r="I17" s="20">
        <f>VLOOKUP(B17,RMS!B:D,3,FALSE)</f>
        <v>447583.900576477</v>
      </c>
      <c r="J17" s="21">
        <f>VLOOKUP(B17,RMS!B:E,4,FALSE)</f>
        <v>411036.47493235802</v>
      </c>
      <c r="K17" s="22">
        <f t="shared" si="1"/>
        <v>0.10232352302409708</v>
      </c>
      <c r="L17" s="22">
        <f t="shared" si="2"/>
        <v>6.7642016801983118E-5</v>
      </c>
      <c r="M17" s="35"/>
    </row>
    <row r="18" spans="1:13" x14ac:dyDescent="0.15">
      <c r="A18" s="42"/>
      <c r="B18" s="12">
        <v>27</v>
      </c>
      <c r="C18" s="39" t="s">
        <v>20</v>
      </c>
      <c r="D18" s="39"/>
      <c r="E18" s="15">
        <f>VLOOKUP(C18,RA!B22:D53,3,0)</f>
        <v>1314330.6853</v>
      </c>
      <c r="F18" s="25">
        <f>VLOOKUP(C18,RA!B22:I57,8,0)</f>
        <v>108913.74739999999</v>
      </c>
      <c r="G18" s="16">
        <f t="shared" si="0"/>
        <v>1205416.9379</v>
      </c>
      <c r="H18" s="27">
        <f>RA!J22</f>
        <v>8.2866320187251894</v>
      </c>
      <c r="I18" s="20">
        <f>VLOOKUP(B18,RMS!B:D,3,FALSE)</f>
        <v>1314331.22943333</v>
      </c>
      <c r="J18" s="21">
        <f>VLOOKUP(B18,RMS!B:E,4,FALSE)</f>
        <v>1205416.9342</v>
      </c>
      <c r="K18" s="22">
        <f t="shared" si="1"/>
        <v>-0.54413332999683917</v>
      </c>
      <c r="L18" s="22">
        <f t="shared" si="2"/>
        <v>3.7000000011175871E-3</v>
      </c>
      <c r="M18" s="35"/>
    </row>
    <row r="19" spans="1:13" x14ac:dyDescent="0.15">
      <c r="A19" s="42"/>
      <c r="B19" s="12">
        <v>29</v>
      </c>
      <c r="C19" s="39" t="s">
        <v>21</v>
      </c>
      <c r="D19" s="39"/>
      <c r="E19" s="15">
        <f>VLOOKUP(C19,RA!B22:D54,3,0)</f>
        <v>2972231.1041000001</v>
      </c>
      <c r="F19" s="25">
        <f>VLOOKUP(C19,RA!B23:I58,8,0)</f>
        <v>370294.81719999999</v>
      </c>
      <c r="G19" s="16">
        <f t="shared" si="0"/>
        <v>2601936.2869000002</v>
      </c>
      <c r="H19" s="27">
        <f>RA!J23</f>
        <v>12.4584799845881</v>
      </c>
      <c r="I19" s="20">
        <f>VLOOKUP(B19,RMS!B:D,3,FALSE)</f>
        <v>2972233.1818512799</v>
      </c>
      <c r="J19" s="21">
        <f>VLOOKUP(B19,RMS!B:E,4,FALSE)</f>
        <v>2601936.32401624</v>
      </c>
      <c r="K19" s="22">
        <f t="shared" si="1"/>
        <v>-2.0777512798085809</v>
      </c>
      <c r="L19" s="22">
        <f t="shared" si="2"/>
        <v>-3.7116239778697491E-2</v>
      </c>
      <c r="M19" s="35"/>
    </row>
    <row r="20" spans="1:13" x14ac:dyDescent="0.15">
      <c r="A20" s="42"/>
      <c r="B20" s="12">
        <v>31</v>
      </c>
      <c r="C20" s="39" t="s">
        <v>22</v>
      </c>
      <c r="D20" s="39"/>
      <c r="E20" s="15">
        <f>VLOOKUP(C20,RA!B24:D55,3,0)</f>
        <v>358571.46380000003</v>
      </c>
      <c r="F20" s="25">
        <f>VLOOKUP(C20,RA!B24:I59,8,0)</f>
        <v>60018.603300000002</v>
      </c>
      <c r="G20" s="16">
        <f t="shared" si="0"/>
        <v>298552.86050000001</v>
      </c>
      <c r="H20" s="27">
        <f>RA!J24</f>
        <v>16.738254255914899</v>
      </c>
      <c r="I20" s="20">
        <f>VLOOKUP(B20,RMS!B:D,3,FALSE)</f>
        <v>358571.506068316</v>
      </c>
      <c r="J20" s="21">
        <f>VLOOKUP(B20,RMS!B:E,4,FALSE)</f>
        <v>298552.87303312699</v>
      </c>
      <c r="K20" s="22">
        <f t="shared" si="1"/>
        <v>-4.2268315970432013E-2</v>
      </c>
      <c r="L20" s="22">
        <f t="shared" si="2"/>
        <v>-1.2533126980997622E-2</v>
      </c>
      <c r="M20" s="35"/>
    </row>
    <row r="21" spans="1:13" x14ac:dyDescent="0.15">
      <c r="A21" s="42"/>
      <c r="B21" s="12">
        <v>32</v>
      </c>
      <c r="C21" s="39" t="s">
        <v>23</v>
      </c>
      <c r="D21" s="39"/>
      <c r="E21" s="15">
        <f>VLOOKUP(C21,RA!B24:D56,3,0)</f>
        <v>403715.62219999998</v>
      </c>
      <c r="F21" s="25">
        <f>VLOOKUP(C21,RA!B25:I60,8,0)</f>
        <v>31420.240600000001</v>
      </c>
      <c r="G21" s="16">
        <f t="shared" si="0"/>
        <v>372295.38159999996</v>
      </c>
      <c r="H21" s="27">
        <f>RA!J25</f>
        <v>7.7827656083208199</v>
      </c>
      <c r="I21" s="20">
        <f>VLOOKUP(B21,RMS!B:D,3,FALSE)</f>
        <v>403715.621244187</v>
      </c>
      <c r="J21" s="21">
        <f>VLOOKUP(B21,RMS!B:E,4,FALSE)</f>
        <v>372295.38638096902</v>
      </c>
      <c r="K21" s="22">
        <f t="shared" si="1"/>
        <v>9.5581298228353262E-4</v>
      </c>
      <c r="L21" s="22">
        <f t="shared" si="2"/>
        <v>-4.7809690586291254E-3</v>
      </c>
      <c r="M21" s="35"/>
    </row>
    <row r="22" spans="1:13" x14ac:dyDescent="0.15">
      <c r="A22" s="42"/>
      <c r="B22" s="12">
        <v>33</v>
      </c>
      <c r="C22" s="39" t="s">
        <v>24</v>
      </c>
      <c r="D22" s="39"/>
      <c r="E22" s="15">
        <f>VLOOKUP(C22,RA!B26:D57,3,0)</f>
        <v>682906.58990000002</v>
      </c>
      <c r="F22" s="25">
        <f>VLOOKUP(C22,RA!B26:I61,8,0)</f>
        <v>153300.32699999999</v>
      </c>
      <c r="G22" s="16">
        <f t="shared" si="0"/>
        <v>529606.26289999997</v>
      </c>
      <c r="H22" s="27">
        <f>RA!J26</f>
        <v>22.448213162278599</v>
      </c>
      <c r="I22" s="20">
        <f>VLOOKUP(B22,RMS!B:D,3,FALSE)</f>
        <v>682906.50470139203</v>
      </c>
      <c r="J22" s="21">
        <f>VLOOKUP(B22,RMS!B:E,4,FALSE)</f>
        <v>529606.22625663201</v>
      </c>
      <c r="K22" s="22">
        <f t="shared" si="1"/>
        <v>8.5198607994243503E-2</v>
      </c>
      <c r="L22" s="22">
        <f t="shared" si="2"/>
        <v>3.6643367959186435E-2</v>
      </c>
      <c r="M22" s="35"/>
    </row>
    <row r="23" spans="1:13" x14ac:dyDescent="0.15">
      <c r="A23" s="42"/>
      <c r="B23" s="12">
        <v>34</v>
      </c>
      <c r="C23" s="39" t="s">
        <v>25</v>
      </c>
      <c r="D23" s="39"/>
      <c r="E23" s="15">
        <f>VLOOKUP(C23,RA!B26:D58,3,0)</f>
        <v>344456.59600000002</v>
      </c>
      <c r="F23" s="25">
        <f>VLOOKUP(C23,RA!B27:I62,8,0)</f>
        <v>96203.4709</v>
      </c>
      <c r="G23" s="16">
        <f t="shared" si="0"/>
        <v>248253.1251</v>
      </c>
      <c r="H23" s="27">
        <f>RA!J27</f>
        <v>27.929054637699501</v>
      </c>
      <c r="I23" s="20">
        <f>VLOOKUP(B23,RMS!B:D,3,FALSE)</f>
        <v>344456.48520641401</v>
      </c>
      <c r="J23" s="21">
        <f>VLOOKUP(B23,RMS!B:E,4,FALSE)</f>
        <v>248253.117518296</v>
      </c>
      <c r="K23" s="22">
        <f t="shared" si="1"/>
        <v>0.11079358600545675</v>
      </c>
      <c r="L23" s="22">
        <f t="shared" si="2"/>
        <v>7.5817040051333606E-3</v>
      </c>
      <c r="M23" s="35"/>
    </row>
    <row r="24" spans="1:13" x14ac:dyDescent="0.15">
      <c r="A24" s="42"/>
      <c r="B24" s="12">
        <v>35</v>
      </c>
      <c r="C24" s="39" t="s">
        <v>26</v>
      </c>
      <c r="D24" s="39"/>
      <c r="E24" s="15">
        <f>VLOOKUP(C24,RA!B28:D59,3,0)</f>
        <v>1184488.6051</v>
      </c>
      <c r="F24" s="25">
        <f>VLOOKUP(C24,RA!B28:I63,8,0)</f>
        <v>53609.633399999999</v>
      </c>
      <c r="G24" s="16">
        <f t="shared" si="0"/>
        <v>1130878.9717000001</v>
      </c>
      <c r="H24" s="27">
        <f>RA!J28</f>
        <v>4.5259729109402498</v>
      </c>
      <c r="I24" s="20">
        <f>VLOOKUP(B24,RMS!B:D,3,FALSE)</f>
        <v>1184488.59958938</v>
      </c>
      <c r="J24" s="21">
        <f>VLOOKUP(B24,RMS!B:E,4,FALSE)</f>
        <v>1130878.97068319</v>
      </c>
      <c r="K24" s="22">
        <f t="shared" si="1"/>
        <v>5.5106200743466616E-3</v>
      </c>
      <c r="L24" s="22">
        <f t="shared" si="2"/>
        <v>1.0168100707232952E-3</v>
      </c>
      <c r="M24" s="35"/>
    </row>
    <row r="25" spans="1:13" x14ac:dyDescent="0.15">
      <c r="A25" s="42"/>
      <c r="B25" s="12">
        <v>36</v>
      </c>
      <c r="C25" s="39" t="s">
        <v>27</v>
      </c>
      <c r="D25" s="39"/>
      <c r="E25" s="15">
        <f>VLOOKUP(C25,RA!B28:D60,3,0)</f>
        <v>719584.73479999998</v>
      </c>
      <c r="F25" s="25">
        <f>VLOOKUP(C25,RA!B29:I64,8,0)</f>
        <v>110286.4216</v>
      </c>
      <c r="G25" s="16">
        <f t="shared" si="0"/>
        <v>609298.31319999998</v>
      </c>
      <c r="H25" s="27">
        <f>RA!J29</f>
        <v>15.326398166388699</v>
      </c>
      <c r="I25" s="20">
        <f>VLOOKUP(B25,RMS!B:D,3,FALSE)</f>
        <v>719584.73294247803</v>
      </c>
      <c r="J25" s="21">
        <f>VLOOKUP(B25,RMS!B:E,4,FALSE)</f>
        <v>609298.29379361798</v>
      </c>
      <c r="K25" s="22">
        <f t="shared" si="1"/>
        <v>1.8575219437479973E-3</v>
      </c>
      <c r="L25" s="22">
        <f t="shared" si="2"/>
        <v>1.9406381994485855E-2</v>
      </c>
      <c r="M25" s="35"/>
    </row>
    <row r="26" spans="1:13" x14ac:dyDescent="0.15">
      <c r="A26" s="42"/>
      <c r="B26" s="12">
        <v>37</v>
      </c>
      <c r="C26" s="39" t="s">
        <v>28</v>
      </c>
      <c r="D26" s="39"/>
      <c r="E26" s="15">
        <f>VLOOKUP(C26,RA!B30:D61,3,0)</f>
        <v>1008790.2666</v>
      </c>
      <c r="F26" s="25">
        <f>VLOOKUP(C26,RA!B30:I65,8,0)</f>
        <v>103773.2559</v>
      </c>
      <c r="G26" s="16">
        <f t="shared" si="0"/>
        <v>905017.01069999998</v>
      </c>
      <c r="H26" s="27">
        <f>RA!J30</f>
        <v>10.286900987829201</v>
      </c>
      <c r="I26" s="20">
        <f>VLOOKUP(B26,RMS!B:D,3,FALSE)</f>
        <v>1008790.1991884999</v>
      </c>
      <c r="J26" s="21">
        <f>VLOOKUP(B26,RMS!B:E,4,FALSE)</f>
        <v>905016.99352814804</v>
      </c>
      <c r="K26" s="22">
        <f t="shared" si="1"/>
        <v>6.7411500029265881E-2</v>
      </c>
      <c r="L26" s="22">
        <f t="shared" si="2"/>
        <v>1.7171851941384375E-2</v>
      </c>
      <c r="M26" s="35"/>
    </row>
    <row r="27" spans="1:13" x14ac:dyDescent="0.15">
      <c r="A27" s="42"/>
      <c r="B27" s="12">
        <v>38</v>
      </c>
      <c r="C27" s="39" t="s">
        <v>29</v>
      </c>
      <c r="D27" s="39"/>
      <c r="E27" s="15">
        <f>VLOOKUP(C27,RA!B30:D62,3,0)</f>
        <v>696570.32929999998</v>
      </c>
      <c r="F27" s="25">
        <f>VLOOKUP(C27,RA!B31:I66,8,0)</f>
        <v>45427.838300000003</v>
      </c>
      <c r="G27" s="16">
        <f t="shared" si="0"/>
        <v>651142.49099999992</v>
      </c>
      <c r="H27" s="27">
        <f>RA!J31</f>
        <v>6.5216441742001097</v>
      </c>
      <c r="I27" s="20">
        <f>VLOOKUP(B27,RMS!B:D,3,FALSE)</f>
        <v>696570.34988672601</v>
      </c>
      <c r="J27" s="21">
        <f>VLOOKUP(B27,RMS!B:E,4,FALSE)</f>
        <v>651143.06103008799</v>
      </c>
      <c r="K27" s="22">
        <f t="shared" si="1"/>
        <v>-2.058672602288425E-2</v>
      </c>
      <c r="L27" s="22">
        <f t="shared" si="2"/>
        <v>-0.57003008807078004</v>
      </c>
      <c r="M27" s="35"/>
    </row>
    <row r="28" spans="1:13" x14ac:dyDescent="0.15">
      <c r="A28" s="42"/>
      <c r="B28" s="12">
        <v>39</v>
      </c>
      <c r="C28" s="39" t="s">
        <v>30</v>
      </c>
      <c r="D28" s="39"/>
      <c r="E28" s="15">
        <f>VLOOKUP(C28,RA!B32:D63,3,0)</f>
        <v>149908.74650000001</v>
      </c>
      <c r="F28" s="25">
        <f>VLOOKUP(C28,RA!B32:I67,8,0)</f>
        <v>39899.328600000001</v>
      </c>
      <c r="G28" s="16">
        <f t="shared" si="0"/>
        <v>110009.4179</v>
      </c>
      <c r="H28" s="27">
        <f>RA!J32</f>
        <v>26.615744265462201</v>
      </c>
      <c r="I28" s="20">
        <f>VLOOKUP(B28,RMS!B:D,3,FALSE)</f>
        <v>149908.64585554801</v>
      </c>
      <c r="J28" s="21">
        <f>VLOOKUP(B28,RMS!B:E,4,FALSE)</f>
        <v>110009.410179349</v>
      </c>
      <c r="K28" s="22">
        <f t="shared" si="1"/>
        <v>0.10064445200259797</v>
      </c>
      <c r="L28" s="22">
        <f t="shared" si="2"/>
        <v>7.7206510031828657E-3</v>
      </c>
      <c r="M28" s="35"/>
    </row>
    <row r="29" spans="1:13" x14ac:dyDescent="0.15">
      <c r="A29" s="42"/>
      <c r="B29" s="12">
        <v>40</v>
      </c>
      <c r="C29" s="39" t="s">
        <v>31</v>
      </c>
      <c r="D29" s="39"/>
      <c r="E29" s="15">
        <f>VLOOKUP(C29,RA!B32:D64,3,0)</f>
        <v>0</v>
      </c>
      <c r="F29" s="25">
        <f>VLOOKUP(C29,RA!B33:I68,8,0)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5"/>
    </row>
    <row r="30" spans="1:13" x14ac:dyDescent="0.15">
      <c r="A30" s="42"/>
      <c r="B30" s="12">
        <v>41</v>
      </c>
      <c r="C30" s="39" t="s">
        <v>36</v>
      </c>
      <c r="D30" s="39"/>
      <c r="E30" s="15">
        <f>VLOOKUP(C30,RA!B34:D65,3,0)</f>
        <v>0</v>
      </c>
      <c r="F30" s="25">
        <f>VLOOKUP(C30,RA!B34:I69,8,0)</f>
        <v>0</v>
      </c>
      <c r="G30" s="16">
        <f t="shared" si="0"/>
        <v>0</v>
      </c>
      <c r="H30" s="27">
        <f>RA!J34</f>
        <v>0</v>
      </c>
      <c r="I30" s="20">
        <v>0</v>
      </c>
      <c r="J30" s="21">
        <v>0</v>
      </c>
      <c r="K30" s="22">
        <f t="shared" si="1"/>
        <v>0</v>
      </c>
      <c r="L30" s="22">
        <f t="shared" si="2"/>
        <v>0</v>
      </c>
      <c r="M30" s="35"/>
    </row>
    <row r="31" spans="1:13" x14ac:dyDescent="0.15">
      <c r="A31" s="42"/>
      <c r="B31" s="12">
        <v>42</v>
      </c>
      <c r="C31" s="39" t="s">
        <v>32</v>
      </c>
      <c r="D31" s="39"/>
      <c r="E31" s="15">
        <f>VLOOKUP(C31,RA!B34:D66,3,0)</f>
        <v>272910.57990000001</v>
      </c>
      <c r="F31" s="25">
        <f>VLOOKUP(C31,RA!B35:I70,8,0)</f>
        <v>21683.429400000001</v>
      </c>
      <c r="G31" s="16">
        <f t="shared" si="0"/>
        <v>251227.15050000002</v>
      </c>
      <c r="H31" s="27">
        <f>RA!J35</f>
        <v>7.9452505681330701</v>
      </c>
      <c r="I31" s="20">
        <f>VLOOKUP(B31,RMS!B:D,3,FALSE)</f>
        <v>272910.57900000003</v>
      </c>
      <c r="J31" s="21">
        <f>VLOOKUP(B31,RMS!B:E,4,FALSE)</f>
        <v>251227.15059999999</v>
      </c>
      <c r="K31" s="22">
        <f t="shared" si="1"/>
        <v>8.9999998454004526E-4</v>
      </c>
      <c r="L31" s="22">
        <f t="shared" si="2"/>
        <v>-9.9999975645914674E-5</v>
      </c>
      <c r="M31" s="35"/>
    </row>
    <row r="32" spans="1:13" x14ac:dyDescent="0.15">
      <c r="A32" s="42"/>
      <c r="B32" s="12">
        <v>71</v>
      </c>
      <c r="C32" s="39" t="s">
        <v>37</v>
      </c>
      <c r="D32" s="39"/>
      <c r="E32" s="15">
        <f>VLOOKUP(C32,RA!B36:D67,3,0)</f>
        <v>0</v>
      </c>
      <c r="F32" s="25">
        <f>VLOOKUP(C32,RA!B36:I71,8,0)</f>
        <v>0</v>
      </c>
      <c r="G32" s="16">
        <f t="shared" si="0"/>
        <v>0</v>
      </c>
      <c r="H32" s="27">
        <f>RA!J36</f>
        <v>0</v>
      </c>
      <c r="I32" s="20">
        <v>0</v>
      </c>
      <c r="J32" s="21">
        <v>0</v>
      </c>
      <c r="K32" s="22">
        <f t="shared" si="1"/>
        <v>0</v>
      </c>
      <c r="L32" s="22">
        <f t="shared" si="2"/>
        <v>0</v>
      </c>
      <c r="M32" s="35"/>
    </row>
    <row r="33" spans="1:13" x14ac:dyDescent="0.15">
      <c r="A33" s="42"/>
      <c r="B33" s="12">
        <v>72</v>
      </c>
      <c r="C33" s="39" t="s">
        <v>38</v>
      </c>
      <c r="D33" s="39"/>
      <c r="E33" s="15">
        <f>VLOOKUP(C33,RA!B37:D68,3,0)</f>
        <v>0</v>
      </c>
      <c r="F33" s="25">
        <f>VLOOKUP(C33,RA!B37:I72,8,0)</f>
        <v>0</v>
      </c>
      <c r="G33" s="16">
        <f t="shared" si="0"/>
        <v>0</v>
      </c>
      <c r="H33" s="27">
        <f>RA!J37</f>
        <v>0</v>
      </c>
      <c r="I33" s="20">
        <v>0</v>
      </c>
      <c r="J33" s="21">
        <v>0</v>
      </c>
      <c r="K33" s="22">
        <f t="shared" si="1"/>
        <v>0</v>
      </c>
      <c r="L33" s="22">
        <f t="shared" si="2"/>
        <v>0</v>
      </c>
      <c r="M33" s="35"/>
    </row>
    <row r="34" spans="1:13" x14ac:dyDescent="0.15">
      <c r="A34" s="42"/>
      <c r="B34" s="12">
        <v>73</v>
      </c>
      <c r="C34" s="39" t="s">
        <v>39</v>
      </c>
      <c r="D34" s="39"/>
      <c r="E34" s="15">
        <f>VLOOKUP(C34,RA!B38:D69,3,0)</f>
        <v>0</v>
      </c>
      <c r="F34" s="25">
        <f>VLOOKUP(C34,RA!B38:I73,8,0)</f>
        <v>0</v>
      </c>
      <c r="G34" s="16">
        <f t="shared" si="0"/>
        <v>0</v>
      </c>
      <c r="H34" s="27">
        <f>RA!J38</f>
        <v>0</v>
      </c>
      <c r="I34" s="20">
        <v>0</v>
      </c>
      <c r="J34" s="21">
        <v>0</v>
      </c>
      <c r="K34" s="22">
        <f t="shared" si="1"/>
        <v>0</v>
      </c>
      <c r="L34" s="22">
        <f t="shared" si="2"/>
        <v>0</v>
      </c>
      <c r="M34" s="35"/>
    </row>
    <row r="35" spans="1:13" x14ac:dyDescent="0.15">
      <c r="A35" s="42"/>
      <c r="B35" s="12">
        <v>75</v>
      </c>
      <c r="C35" s="39" t="s">
        <v>33</v>
      </c>
      <c r="D35" s="39"/>
      <c r="E35" s="15">
        <f>VLOOKUP(C35,RA!B8:D70,3,0)</f>
        <v>345835.04200000002</v>
      </c>
      <c r="F35" s="25">
        <f>VLOOKUP(C35,RA!B8:I74,8,0)</f>
        <v>17961.580699999999</v>
      </c>
      <c r="G35" s="16">
        <f t="shared" si="0"/>
        <v>327873.46130000002</v>
      </c>
      <c r="H35" s="27">
        <f>RA!J39</f>
        <v>5.1936844213722004</v>
      </c>
      <c r="I35" s="20">
        <f>VLOOKUP(B35,RMS!B:D,3,FALSE)</f>
        <v>345835.04273504298</v>
      </c>
      <c r="J35" s="21">
        <f>VLOOKUP(B35,RMS!B:E,4,FALSE)</f>
        <v>327873.46153846203</v>
      </c>
      <c r="K35" s="22">
        <f t="shared" si="1"/>
        <v>-7.3504296597093344E-4</v>
      </c>
      <c r="L35" s="22">
        <f t="shared" si="2"/>
        <v>-2.3846200201660395E-4</v>
      </c>
      <c r="M35" s="35"/>
    </row>
    <row r="36" spans="1:13" x14ac:dyDescent="0.15">
      <c r="A36" s="42"/>
      <c r="B36" s="12">
        <v>76</v>
      </c>
      <c r="C36" s="39" t="s">
        <v>34</v>
      </c>
      <c r="D36" s="39"/>
      <c r="E36" s="15">
        <f>VLOOKUP(C36,RA!B8:D71,3,0)</f>
        <v>784293.09620000003</v>
      </c>
      <c r="F36" s="25">
        <f>VLOOKUP(C36,RA!B8:I75,8,0)</f>
        <v>59188.551200000002</v>
      </c>
      <c r="G36" s="16">
        <f t="shared" si="0"/>
        <v>725104.54500000004</v>
      </c>
      <c r="H36" s="27">
        <f>RA!J40</f>
        <v>7.5467387749268804</v>
      </c>
      <c r="I36" s="20">
        <f>VLOOKUP(B36,RMS!B:D,3,FALSE)</f>
        <v>784293.089799145</v>
      </c>
      <c r="J36" s="21">
        <f>VLOOKUP(B36,RMS!B:E,4,FALSE)</f>
        <v>725104.54677435895</v>
      </c>
      <c r="K36" s="22">
        <f t="shared" si="1"/>
        <v>6.4008550252765417E-3</v>
      </c>
      <c r="L36" s="22">
        <f t="shared" si="2"/>
        <v>-1.774358912371099E-3</v>
      </c>
      <c r="M36" s="35"/>
    </row>
    <row r="37" spans="1:13" x14ac:dyDescent="0.15">
      <c r="A37" s="42"/>
      <c r="B37" s="12">
        <v>77</v>
      </c>
      <c r="C37" s="39" t="s">
        <v>40</v>
      </c>
      <c r="D37" s="39"/>
      <c r="E37" s="15">
        <f>VLOOKUP(C37,RA!B9:D72,3,0)</f>
        <v>0</v>
      </c>
      <c r="F37" s="25">
        <f>VLOOKUP(C37,RA!B9:I76,8,0)</f>
        <v>0</v>
      </c>
      <c r="G37" s="16">
        <f t="shared" si="0"/>
        <v>0</v>
      </c>
      <c r="H37" s="27">
        <f>RA!J41</f>
        <v>0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  <c r="M37" s="35"/>
    </row>
    <row r="38" spans="1:13" x14ac:dyDescent="0.15">
      <c r="A38" s="42"/>
      <c r="B38" s="12">
        <v>78</v>
      </c>
      <c r="C38" s="39" t="s">
        <v>41</v>
      </c>
      <c r="D38" s="39"/>
      <c r="E38" s="15">
        <f>VLOOKUP(C38,RA!B10:D73,3,0)</f>
        <v>0</v>
      </c>
      <c r="F38" s="25">
        <f>VLOOKUP(C38,RA!B10:I77,8,0)</f>
        <v>0</v>
      </c>
      <c r="G38" s="16">
        <f t="shared" si="0"/>
        <v>0</v>
      </c>
      <c r="H38" s="27">
        <f>RA!J42</f>
        <v>0</v>
      </c>
      <c r="I38" s="20">
        <v>0</v>
      </c>
      <c r="J38" s="21">
        <v>0</v>
      </c>
      <c r="K38" s="22">
        <f t="shared" si="1"/>
        <v>0</v>
      </c>
      <c r="L38" s="22">
        <f t="shared" si="2"/>
        <v>0</v>
      </c>
      <c r="M38" s="35"/>
    </row>
    <row r="39" spans="1:13" s="34" customFormat="1" x14ac:dyDescent="0.15">
      <c r="A39" s="42"/>
      <c r="B39" s="12">
        <v>9101</v>
      </c>
      <c r="C39" s="39" t="s">
        <v>72</v>
      </c>
      <c r="D39" s="39"/>
      <c r="E39" s="15">
        <f>VLOOKUP(C39,RA!B11:D74,3,0)</f>
        <v>0</v>
      </c>
      <c r="F39" s="25">
        <f>VLOOKUP(C39,RA!B11:I78,8,0)</f>
        <v>0</v>
      </c>
      <c r="G39" s="16">
        <f t="shared" si="0"/>
        <v>0</v>
      </c>
      <c r="H39" s="27">
        <f>RA!J43</f>
        <v>0</v>
      </c>
      <c r="I39" s="20">
        <v>0</v>
      </c>
      <c r="J39" s="21">
        <v>0</v>
      </c>
      <c r="K39" s="22">
        <f t="shared" si="1"/>
        <v>0</v>
      </c>
      <c r="L39" s="22">
        <f t="shared" si="2"/>
        <v>0</v>
      </c>
      <c r="M39" s="35"/>
    </row>
    <row r="40" spans="1:13" x14ac:dyDescent="0.15">
      <c r="A40" s="42"/>
      <c r="B40" s="12">
        <v>99</v>
      </c>
      <c r="C40" s="39" t="s">
        <v>35</v>
      </c>
      <c r="D40" s="39"/>
      <c r="E40" s="15">
        <f>VLOOKUP(C40,RA!B8:D74,3,0)</f>
        <v>32944.523000000001</v>
      </c>
      <c r="F40" s="25">
        <f>VLOOKUP(C40,RA!B8:I78,8,0)</f>
        <v>3573.0093999999999</v>
      </c>
      <c r="G40" s="16">
        <f t="shared" si="0"/>
        <v>29371.513600000002</v>
      </c>
      <c r="H40" s="27">
        <f>RA!J43</f>
        <v>0</v>
      </c>
      <c r="I40" s="20">
        <f>VLOOKUP(B40,RMS!B:D,3,FALSE)</f>
        <v>32944.523031540703</v>
      </c>
      <c r="J40" s="21">
        <f>VLOOKUP(B40,RMS!B:E,4,FALSE)</f>
        <v>29371.513501247999</v>
      </c>
      <c r="K40" s="22">
        <f t="shared" si="1"/>
        <v>-3.1540701456833631E-5</v>
      </c>
      <c r="L40" s="22">
        <f t="shared" si="2"/>
        <v>9.8752003395929933E-5</v>
      </c>
      <c r="M40" s="35"/>
    </row>
  </sheetData>
  <mergeCells count="40">
    <mergeCell ref="C38:D38"/>
    <mergeCell ref="C29:D29"/>
    <mergeCell ref="C27:D27"/>
    <mergeCell ref="C28:D28"/>
    <mergeCell ref="C23:D23"/>
    <mergeCell ref="C24:D24"/>
    <mergeCell ref="C25:D25"/>
    <mergeCell ref="C26:D26"/>
    <mergeCell ref="C21:D21"/>
    <mergeCell ref="C2:D2"/>
    <mergeCell ref="C4:D4"/>
    <mergeCell ref="C5:D5"/>
    <mergeCell ref="C6:D6"/>
    <mergeCell ref="C7:D7"/>
    <mergeCell ref="A3:D3"/>
    <mergeCell ref="A4:A40"/>
    <mergeCell ref="C30:D30"/>
    <mergeCell ref="C31:D31"/>
    <mergeCell ref="C32:D32"/>
    <mergeCell ref="C33:D33"/>
    <mergeCell ref="C34:D34"/>
    <mergeCell ref="C35:D35"/>
    <mergeCell ref="C36:D36"/>
    <mergeCell ref="C37:D37"/>
    <mergeCell ref="C39:D39"/>
    <mergeCell ref="C40:D40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</mergeCells>
  <phoneticPr fontId="23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44"/>
  <sheetViews>
    <sheetView topLeftCell="A13" workbookViewId="0">
      <selection sqref="A1:W44"/>
    </sheetView>
  </sheetViews>
  <sheetFormatPr defaultRowHeight="11.25" x14ac:dyDescent="0.15"/>
  <cols>
    <col min="1" max="1" width="8.5" style="37" customWidth="1"/>
    <col min="2" max="3" width="9" style="37"/>
    <col min="4" max="5" width="11.5" style="37" bestFit="1" customWidth="1"/>
    <col min="6" max="7" width="12.25" style="37" bestFit="1" customWidth="1"/>
    <col min="8" max="8" width="9" style="37"/>
    <col min="9" max="9" width="12.25" style="37" bestFit="1" customWidth="1"/>
    <col min="10" max="10" width="9" style="37"/>
    <col min="11" max="11" width="12.25" style="37" bestFit="1" customWidth="1"/>
    <col min="12" max="12" width="10.5" style="37" bestFit="1" customWidth="1"/>
    <col min="13" max="13" width="12.25" style="37" bestFit="1" customWidth="1"/>
    <col min="14" max="15" width="13.875" style="37" bestFit="1" customWidth="1"/>
    <col min="16" max="17" width="9.25" style="37" bestFit="1" customWidth="1"/>
    <col min="18" max="18" width="10.5" style="37" bestFit="1" customWidth="1"/>
    <col min="19" max="20" width="9" style="37"/>
    <col min="21" max="21" width="10.5" style="37" bestFit="1" customWidth="1"/>
    <col min="22" max="22" width="36" style="37" bestFit="1" customWidth="1"/>
    <col min="23" max="16384" width="9" style="37"/>
  </cols>
  <sheetData>
    <row r="1" spans="1:23" ht="12.75" x14ac:dyDescent="0.2">
      <c r="A1" s="45"/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57" t="s">
        <v>47</v>
      </c>
      <c r="W1" s="47"/>
    </row>
    <row r="2" spans="1:23" ht="12.75" x14ac:dyDescent="0.2">
      <c r="A2" s="45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57"/>
      <c r="W2" s="47"/>
    </row>
    <row r="3" spans="1:23" ht="23.25" thickBot="1" x14ac:dyDescent="0.2">
      <c r="A3" s="45"/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58" t="s">
        <v>48</v>
      </c>
      <c r="W3" s="47"/>
    </row>
    <row r="4" spans="1:23" ht="15" thickTop="1" thickBot="1" x14ac:dyDescent="0.2">
      <c r="A4" s="46"/>
      <c r="B4" s="46"/>
      <c r="C4" s="46"/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56"/>
      <c r="W4" s="47"/>
    </row>
    <row r="5" spans="1:23" ht="15" thickTop="1" thickBot="1" x14ac:dyDescent="0.25">
      <c r="A5" s="59"/>
      <c r="B5" s="60"/>
      <c r="C5" s="61"/>
      <c r="D5" s="62" t="s">
        <v>0</v>
      </c>
      <c r="E5" s="62" t="s">
        <v>60</v>
      </c>
      <c r="F5" s="62" t="s">
        <v>61</v>
      </c>
      <c r="G5" s="62" t="s">
        <v>49</v>
      </c>
      <c r="H5" s="62" t="s">
        <v>50</v>
      </c>
      <c r="I5" s="62" t="s">
        <v>1</v>
      </c>
      <c r="J5" s="62" t="s">
        <v>2</v>
      </c>
      <c r="K5" s="62" t="s">
        <v>51</v>
      </c>
      <c r="L5" s="62" t="s">
        <v>52</v>
      </c>
      <c r="M5" s="62" t="s">
        <v>53</v>
      </c>
      <c r="N5" s="62" t="s">
        <v>54</v>
      </c>
      <c r="O5" s="62" t="s">
        <v>55</v>
      </c>
      <c r="P5" s="62" t="s">
        <v>62</v>
      </c>
      <c r="Q5" s="62" t="s">
        <v>63</v>
      </c>
      <c r="R5" s="62" t="s">
        <v>56</v>
      </c>
      <c r="S5" s="62" t="s">
        <v>57</v>
      </c>
      <c r="T5" s="62" t="s">
        <v>58</v>
      </c>
      <c r="U5" s="63" t="s">
        <v>59</v>
      </c>
      <c r="V5" s="56"/>
      <c r="W5" s="56"/>
    </row>
    <row r="6" spans="1:23" ht="14.25" thickBot="1" x14ac:dyDescent="0.2">
      <c r="A6" s="64" t="s">
        <v>3</v>
      </c>
      <c r="B6" s="48" t="s">
        <v>4</v>
      </c>
      <c r="C6" s="49"/>
      <c r="D6" s="64"/>
      <c r="E6" s="64"/>
      <c r="F6" s="64"/>
      <c r="G6" s="64"/>
      <c r="H6" s="64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5"/>
      <c r="V6" s="56"/>
      <c r="W6" s="56"/>
    </row>
    <row r="7" spans="1:23" ht="14.25" thickBot="1" x14ac:dyDescent="0.2">
      <c r="A7" s="50" t="s">
        <v>5</v>
      </c>
      <c r="B7" s="51"/>
      <c r="C7" s="52"/>
      <c r="D7" s="66">
        <v>20323798.077100001</v>
      </c>
      <c r="E7" s="66">
        <v>27783536</v>
      </c>
      <c r="F7" s="67">
        <v>73.150509269590501</v>
      </c>
      <c r="G7" s="66">
        <v>24468235.578699999</v>
      </c>
      <c r="H7" s="67">
        <v>-16.938031711644101</v>
      </c>
      <c r="I7" s="66">
        <v>2496935.9026000001</v>
      </c>
      <c r="J7" s="67">
        <v>12.285774012946099</v>
      </c>
      <c r="K7" s="66">
        <v>1999709.544</v>
      </c>
      <c r="L7" s="67">
        <v>8.1726757026190295</v>
      </c>
      <c r="M7" s="67">
        <v>0.248649290139108</v>
      </c>
      <c r="N7" s="66">
        <v>594719763.72000003</v>
      </c>
      <c r="O7" s="66">
        <v>6492880184.948</v>
      </c>
      <c r="P7" s="66">
        <v>1130502</v>
      </c>
      <c r="Q7" s="66">
        <v>1139935</v>
      </c>
      <c r="R7" s="67">
        <v>-0.82750332255786496</v>
      </c>
      <c r="S7" s="66">
        <v>17.977675472577701</v>
      </c>
      <c r="T7" s="66">
        <v>18.069274932079502</v>
      </c>
      <c r="U7" s="68">
        <v>-0.50951781636903803</v>
      </c>
      <c r="V7" s="56"/>
      <c r="W7" s="56"/>
    </row>
    <row r="8" spans="1:23" ht="14.25" thickBot="1" x14ac:dyDescent="0.2">
      <c r="A8" s="53">
        <v>41973</v>
      </c>
      <c r="B8" s="43" t="s">
        <v>6</v>
      </c>
      <c r="C8" s="44"/>
      <c r="D8" s="69">
        <v>756036.05099999998</v>
      </c>
      <c r="E8" s="69">
        <v>1109717</v>
      </c>
      <c r="F8" s="70">
        <v>68.128725702138496</v>
      </c>
      <c r="G8" s="69">
        <v>980226.37910000002</v>
      </c>
      <c r="H8" s="70">
        <v>-22.871280846965298</v>
      </c>
      <c r="I8" s="69">
        <v>209348.93229999999</v>
      </c>
      <c r="J8" s="70">
        <v>27.690337256152901</v>
      </c>
      <c r="K8" s="69">
        <v>69980.164600000004</v>
      </c>
      <c r="L8" s="70">
        <v>7.13918397750657</v>
      </c>
      <c r="M8" s="70">
        <v>1.9915467260847199</v>
      </c>
      <c r="N8" s="69">
        <v>22335225.103799999</v>
      </c>
      <c r="O8" s="69">
        <v>246751625.41139999</v>
      </c>
      <c r="P8" s="69">
        <v>28940</v>
      </c>
      <c r="Q8" s="69">
        <v>28172</v>
      </c>
      <c r="R8" s="70">
        <v>2.7261110322305901</v>
      </c>
      <c r="S8" s="69">
        <v>26.124258845888001</v>
      </c>
      <c r="T8" s="69">
        <v>25.254878503478601</v>
      </c>
      <c r="U8" s="71">
        <v>3.3278660556000998</v>
      </c>
      <c r="V8" s="56"/>
      <c r="W8" s="56"/>
    </row>
    <row r="9" spans="1:23" ht="12" customHeight="1" thickBot="1" x14ac:dyDescent="0.2">
      <c r="A9" s="54"/>
      <c r="B9" s="43" t="s">
        <v>7</v>
      </c>
      <c r="C9" s="44"/>
      <c r="D9" s="69">
        <v>148742.29130000001</v>
      </c>
      <c r="E9" s="69">
        <v>170849</v>
      </c>
      <c r="F9" s="70">
        <v>87.060674221095795</v>
      </c>
      <c r="G9" s="69">
        <v>167876.28080000001</v>
      </c>
      <c r="H9" s="70">
        <v>-11.3976729820429</v>
      </c>
      <c r="I9" s="69">
        <v>34002.801800000001</v>
      </c>
      <c r="J9" s="70">
        <v>22.8602111093068</v>
      </c>
      <c r="K9" s="69">
        <v>31969.229899999998</v>
      </c>
      <c r="L9" s="70">
        <v>19.043327471667499</v>
      </c>
      <c r="M9" s="70">
        <v>6.3610287340702995E-2</v>
      </c>
      <c r="N9" s="69">
        <v>3027657.7228999999</v>
      </c>
      <c r="O9" s="69">
        <v>42038935.489699997</v>
      </c>
      <c r="P9" s="69">
        <v>8508</v>
      </c>
      <c r="Q9" s="69">
        <v>9891</v>
      </c>
      <c r="R9" s="70">
        <v>-13.9824082499242</v>
      </c>
      <c r="S9" s="69">
        <v>17.482638845792199</v>
      </c>
      <c r="T9" s="69">
        <v>17.6859028611869</v>
      </c>
      <c r="U9" s="71">
        <v>-1.1626620968816901</v>
      </c>
      <c r="V9" s="56"/>
      <c r="W9" s="56"/>
    </row>
    <row r="10" spans="1:23" ht="14.25" thickBot="1" x14ac:dyDescent="0.2">
      <c r="A10" s="54"/>
      <c r="B10" s="43" t="s">
        <v>8</v>
      </c>
      <c r="C10" s="44"/>
      <c r="D10" s="69">
        <v>177650.9803</v>
      </c>
      <c r="E10" s="69">
        <v>244393</v>
      </c>
      <c r="F10" s="70">
        <v>72.690699119860199</v>
      </c>
      <c r="G10" s="69">
        <v>228647.18210000001</v>
      </c>
      <c r="H10" s="70">
        <v>-22.303446441643299</v>
      </c>
      <c r="I10" s="69">
        <v>50791.750099999997</v>
      </c>
      <c r="J10" s="70">
        <v>28.590751379039801</v>
      </c>
      <c r="K10" s="69">
        <v>53364.576099999998</v>
      </c>
      <c r="L10" s="70">
        <v>23.339266904527499</v>
      </c>
      <c r="M10" s="70">
        <v>-4.8212244676670998E-2</v>
      </c>
      <c r="N10" s="69">
        <v>3767300.1976000001</v>
      </c>
      <c r="O10" s="69">
        <v>58810438.384199999</v>
      </c>
      <c r="P10" s="69">
        <v>108684</v>
      </c>
      <c r="Q10" s="69">
        <v>106780</v>
      </c>
      <c r="R10" s="70">
        <v>1.7831054504588799</v>
      </c>
      <c r="S10" s="69">
        <v>1.6345642440469601</v>
      </c>
      <c r="T10" s="69">
        <v>1.8239097949054099</v>
      </c>
      <c r="U10" s="71">
        <v>-11.5838549355305</v>
      </c>
      <c r="V10" s="56"/>
      <c r="W10" s="56"/>
    </row>
    <row r="11" spans="1:23" ht="14.25" thickBot="1" x14ac:dyDescent="0.2">
      <c r="A11" s="54"/>
      <c r="B11" s="43" t="s">
        <v>9</v>
      </c>
      <c r="C11" s="44"/>
      <c r="D11" s="69">
        <v>101671.1768</v>
      </c>
      <c r="E11" s="69">
        <v>103752</v>
      </c>
      <c r="F11" s="70">
        <v>97.994425938777098</v>
      </c>
      <c r="G11" s="69">
        <v>102086.2947</v>
      </c>
      <c r="H11" s="70">
        <v>-0.40663430994326599</v>
      </c>
      <c r="I11" s="69">
        <v>20315.4961</v>
      </c>
      <c r="J11" s="70">
        <v>19.981568758629699</v>
      </c>
      <c r="K11" s="69">
        <v>14544.4512</v>
      </c>
      <c r="L11" s="70">
        <v>14.247212363561299</v>
      </c>
      <c r="M11" s="70">
        <v>0.39678670722206399</v>
      </c>
      <c r="N11" s="69">
        <v>2354906.6993</v>
      </c>
      <c r="O11" s="69">
        <v>24465846.4452</v>
      </c>
      <c r="P11" s="69">
        <v>4986</v>
      </c>
      <c r="Q11" s="69">
        <v>4328</v>
      </c>
      <c r="R11" s="70">
        <v>15.203327171903901</v>
      </c>
      <c r="S11" s="69">
        <v>20.391331087043699</v>
      </c>
      <c r="T11" s="69">
        <v>22.142232694084999</v>
      </c>
      <c r="U11" s="71">
        <v>-8.5864998197875906</v>
      </c>
      <c r="V11" s="56"/>
      <c r="W11" s="56"/>
    </row>
    <row r="12" spans="1:23" ht="14.25" thickBot="1" x14ac:dyDescent="0.2">
      <c r="A12" s="54"/>
      <c r="B12" s="43" t="s">
        <v>10</v>
      </c>
      <c r="C12" s="44"/>
      <c r="D12" s="69">
        <v>296997.25660000002</v>
      </c>
      <c r="E12" s="69">
        <v>452006</v>
      </c>
      <c r="F12" s="70">
        <v>65.706485444883498</v>
      </c>
      <c r="G12" s="69">
        <v>688569.40300000005</v>
      </c>
      <c r="H12" s="70">
        <v>-56.867491453145497</v>
      </c>
      <c r="I12" s="69">
        <v>52488.140599999999</v>
      </c>
      <c r="J12" s="70">
        <v>17.672937858376201</v>
      </c>
      <c r="K12" s="69">
        <v>-96825.147599999997</v>
      </c>
      <c r="L12" s="70">
        <v>-14.0617847929557</v>
      </c>
      <c r="M12" s="70">
        <v>-1.5420920277533401</v>
      </c>
      <c r="N12" s="69">
        <v>13151958.7733</v>
      </c>
      <c r="O12" s="69">
        <v>86777562.187099993</v>
      </c>
      <c r="P12" s="69">
        <v>2799</v>
      </c>
      <c r="Q12" s="69">
        <v>2730</v>
      </c>
      <c r="R12" s="70">
        <v>2.5274725274725198</v>
      </c>
      <c r="S12" s="69">
        <v>106.10834462308</v>
      </c>
      <c r="T12" s="69">
        <v>104.160941208791</v>
      </c>
      <c r="U12" s="71">
        <v>1.83529714011284</v>
      </c>
      <c r="V12" s="56"/>
      <c r="W12" s="56"/>
    </row>
    <row r="13" spans="1:23" ht="14.25" thickBot="1" x14ac:dyDescent="0.2">
      <c r="A13" s="54"/>
      <c r="B13" s="43" t="s">
        <v>11</v>
      </c>
      <c r="C13" s="44"/>
      <c r="D13" s="69">
        <v>531585.60739999998</v>
      </c>
      <c r="E13" s="69">
        <v>728862</v>
      </c>
      <c r="F13" s="70">
        <v>72.933642774626705</v>
      </c>
      <c r="G13" s="69">
        <v>723746.47499999998</v>
      </c>
      <c r="H13" s="70">
        <v>-26.550853681187199</v>
      </c>
      <c r="I13" s="69">
        <v>137580.9417</v>
      </c>
      <c r="J13" s="70">
        <v>25.881239029949</v>
      </c>
      <c r="K13" s="69">
        <v>98217.984299999996</v>
      </c>
      <c r="L13" s="70">
        <v>13.570772044174699</v>
      </c>
      <c r="M13" s="70">
        <v>0.40077138296555298</v>
      </c>
      <c r="N13" s="69">
        <v>15042580.0559</v>
      </c>
      <c r="O13" s="69">
        <v>123719653.0332</v>
      </c>
      <c r="P13" s="69">
        <v>14838</v>
      </c>
      <c r="Q13" s="69">
        <v>13584</v>
      </c>
      <c r="R13" s="70">
        <v>9.2314487632508797</v>
      </c>
      <c r="S13" s="69">
        <v>35.825960870737298</v>
      </c>
      <c r="T13" s="69">
        <v>34.2999927340989</v>
      </c>
      <c r="U13" s="71">
        <v>4.2593920708621296</v>
      </c>
      <c r="V13" s="56"/>
      <c r="W13" s="56"/>
    </row>
    <row r="14" spans="1:23" ht="14.25" thickBot="1" x14ac:dyDescent="0.2">
      <c r="A14" s="54"/>
      <c r="B14" s="43" t="s">
        <v>12</v>
      </c>
      <c r="C14" s="44"/>
      <c r="D14" s="69">
        <v>323605.78149999998</v>
      </c>
      <c r="E14" s="69">
        <v>228304</v>
      </c>
      <c r="F14" s="70">
        <v>141.74336914815299</v>
      </c>
      <c r="G14" s="69">
        <v>327553.9424</v>
      </c>
      <c r="H14" s="70">
        <v>-1.20534678076891</v>
      </c>
      <c r="I14" s="69">
        <v>63743.585500000001</v>
      </c>
      <c r="J14" s="70">
        <v>19.697913060925998</v>
      </c>
      <c r="K14" s="69">
        <v>58306.9283</v>
      </c>
      <c r="L14" s="70">
        <v>17.800710280811401</v>
      </c>
      <c r="M14" s="70">
        <v>9.3242044445000005E-2</v>
      </c>
      <c r="N14" s="69">
        <v>7491739.0058000004</v>
      </c>
      <c r="O14" s="69">
        <v>60234684.803099997</v>
      </c>
      <c r="P14" s="69">
        <v>4882</v>
      </c>
      <c r="Q14" s="69">
        <v>3950</v>
      </c>
      <c r="R14" s="70">
        <v>23.5949367088608</v>
      </c>
      <c r="S14" s="69">
        <v>66.285493957394493</v>
      </c>
      <c r="T14" s="69">
        <v>80.847965594936696</v>
      </c>
      <c r="U14" s="71">
        <v>-21.9693190291413</v>
      </c>
      <c r="V14" s="56"/>
      <c r="W14" s="56"/>
    </row>
    <row r="15" spans="1:23" ht="14.25" thickBot="1" x14ac:dyDescent="0.2">
      <c r="A15" s="54"/>
      <c r="B15" s="43" t="s">
        <v>13</v>
      </c>
      <c r="C15" s="44"/>
      <c r="D15" s="69">
        <v>181754.1563</v>
      </c>
      <c r="E15" s="69">
        <v>186444</v>
      </c>
      <c r="F15" s="70">
        <v>97.484583199244796</v>
      </c>
      <c r="G15" s="69">
        <v>240516.23449999999</v>
      </c>
      <c r="H15" s="70">
        <v>-24.431647336471201</v>
      </c>
      <c r="I15" s="69">
        <v>10364.6656</v>
      </c>
      <c r="J15" s="70">
        <v>5.7025741864699304</v>
      </c>
      <c r="K15" s="69">
        <v>23079.609799999998</v>
      </c>
      <c r="L15" s="70">
        <v>9.5958636006335798</v>
      </c>
      <c r="M15" s="70">
        <v>-0.55091677503143899</v>
      </c>
      <c r="N15" s="69">
        <v>6141993.2660999997</v>
      </c>
      <c r="O15" s="69">
        <v>47010133.934600003</v>
      </c>
      <c r="P15" s="69">
        <v>5917</v>
      </c>
      <c r="Q15" s="69">
        <v>5394</v>
      </c>
      <c r="R15" s="70">
        <v>9.69595847237672</v>
      </c>
      <c r="S15" s="69">
        <v>30.717281781308099</v>
      </c>
      <c r="T15" s="69">
        <v>30.3824534482759</v>
      </c>
      <c r="U15" s="71">
        <v>1.0900324300048401</v>
      </c>
      <c r="V15" s="56"/>
      <c r="W15" s="56"/>
    </row>
    <row r="16" spans="1:23" ht="14.25" thickBot="1" x14ac:dyDescent="0.2">
      <c r="A16" s="54"/>
      <c r="B16" s="43" t="s">
        <v>14</v>
      </c>
      <c r="C16" s="44"/>
      <c r="D16" s="69">
        <v>1034612.7561999999</v>
      </c>
      <c r="E16" s="69">
        <v>1069456</v>
      </c>
      <c r="F16" s="70">
        <v>96.741965653565899</v>
      </c>
      <c r="G16" s="69">
        <v>1029682.2237</v>
      </c>
      <c r="H16" s="70">
        <v>0.47884020783450798</v>
      </c>
      <c r="I16" s="69">
        <v>56736.812700000002</v>
      </c>
      <c r="J16" s="70">
        <v>5.4838694342400203</v>
      </c>
      <c r="K16" s="69">
        <v>14880.5663</v>
      </c>
      <c r="L16" s="70">
        <v>1.4451610368225101</v>
      </c>
      <c r="M16" s="70">
        <v>2.8128127354938099</v>
      </c>
      <c r="N16" s="69">
        <v>25102588.701200001</v>
      </c>
      <c r="O16" s="69">
        <v>335801775.4181</v>
      </c>
      <c r="P16" s="69">
        <v>47932</v>
      </c>
      <c r="Q16" s="69">
        <v>51435</v>
      </c>
      <c r="R16" s="70">
        <v>-6.8105375716924303</v>
      </c>
      <c r="S16" s="69">
        <v>21.585011186681101</v>
      </c>
      <c r="T16" s="69">
        <v>18.882437060367501</v>
      </c>
      <c r="U16" s="71">
        <v>12.520605632029</v>
      </c>
      <c r="V16" s="56"/>
      <c r="W16" s="56"/>
    </row>
    <row r="17" spans="1:23" ht="12" thickBot="1" x14ac:dyDescent="0.2">
      <c r="A17" s="54"/>
      <c r="B17" s="43" t="s">
        <v>15</v>
      </c>
      <c r="C17" s="44"/>
      <c r="D17" s="69">
        <v>564448.66740000003</v>
      </c>
      <c r="E17" s="69">
        <v>997200</v>
      </c>
      <c r="F17" s="70">
        <v>56.6033561371841</v>
      </c>
      <c r="G17" s="69">
        <v>784951.81180000002</v>
      </c>
      <c r="H17" s="70">
        <v>-28.0912969541859</v>
      </c>
      <c r="I17" s="69">
        <v>60443.388200000001</v>
      </c>
      <c r="J17" s="70">
        <v>10.708394171328001</v>
      </c>
      <c r="K17" s="69">
        <v>86111.005499999999</v>
      </c>
      <c r="L17" s="70">
        <v>10.9702282618516</v>
      </c>
      <c r="M17" s="70">
        <v>-0.29807592131763</v>
      </c>
      <c r="N17" s="69">
        <v>17037360.8554</v>
      </c>
      <c r="O17" s="69">
        <v>316067660.98110002</v>
      </c>
      <c r="P17" s="69">
        <v>12111</v>
      </c>
      <c r="Q17" s="69">
        <v>12577</v>
      </c>
      <c r="R17" s="70">
        <v>-3.70517611513079</v>
      </c>
      <c r="S17" s="69">
        <v>46.606280852117898</v>
      </c>
      <c r="T17" s="69">
        <v>58.103348978293702</v>
      </c>
      <c r="U17" s="71">
        <v>-24.6684951383615</v>
      </c>
      <c r="V17" s="38"/>
      <c r="W17" s="38"/>
    </row>
    <row r="18" spans="1:23" ht="12" thickBot="1" x14ac:dyDescent="0.2">
      <c r="A18" s="54"/>
      <c r="B18" s="43" t="s">
        <v>16</v>
      </c>
      <c r="C18" s="44"/>
      <c r="D18" s="69">
        <v>2353707.0893000001</v>
      </c>
      <c r="E18" s="69">
        <v>2626697</v>
      </c>
      <c r="F18" s="70">
        <v>89.607103114672199</v>
      </c>
      <c r="G18" s="69">
        <v>2502715.6664999998</v>
      </c>
      <c r="H18" s="70">
        <v>-5.95387559180406</v>
      </c>
      <c r="I18" s="69">
        <v>332939.69959999999</v>
      </c>
      <c r="J18" s="70">
        <v>14.1453327439744</v>
      </c>
      <c r="K18" s="69">
        <v>352844.60200000001</v>
      </c>
      <c r="L18" s="70">
        <v>14.0984693835975</v>
      </c>
      <c r="M18" s="70">
        <v>-5.6412659531065001E-2</v>
      </c>
      <c r="N18" s="69">
        <v>57252007.5044</v>
      </c>
      <c r="O18" s="69">
        <v>741160022.88100004</v>
      </c>
      <c r="P18" s="69">
        <v>111837</v>
      </c>
      <c r="Q18" s="69">
        <v>114628</v>
      </c>
      <c r="R18" s="70">
        <v>-2.4348326761349801</v>
      </c>
      <c r="S18" s="69">
        <v>21.045871127623201</v>
      </c>
      <c r="T18" s="69">
        <v>20.9756656820323</v>
      </c>
      <c r="U18" s="71">
        <v>0.33358298720540602</v>
      </c>
      <c r="V18" s="38"/>
      <c r="W18" s="38"/>
    </row>
    <row r="19" spans="1:23" ht="12" thickBot="1" x14ac:dyDescent="0.2">
      <c r="A19" s="54"/>
      <c r="B19" s="43" t="s">
        <v>17</v>
      </c>
      <c r="C19" s="44"/>
      <c r="D19" s="69">
        <v>977391.52870000002</v>
      </c>
      <c r="E19" s="69">
        <v>1224548</v>
      </c>
      <c r="F19" s="70">
        <v>79.816514232190201</v>
      </c>
      <c r="G19" s="69">
        <v>1187700.6832999999</v>
      </c>
      <c r="H19" s="70">
        <v>-17.707252134911698</v>
      </c>
      <c r="I19" s="69">
        <v>68871.422999999995</v>
      </c>
      <c r="J19" s="70">
        <v>7.04645180336317</v>
      </c>
      <c r="K19" s="69">
        <v>22325.400399999999</v>
      </c>
      <c r="L19" s="70">
        <v>1.87971605253012</v>
      </c>
      <c r="M19" s="70">
        <v>2.0848908313420398</v>
      </c>
      <c r="N19" s="69">
        <v>25085103.263599999</v>
      </c>
      <c r="O19" s="69">
        <v>247475465.57269999</v>
      </c>
      <c r="P19" s="69">
        <v>22098</v>
      </c>
      <c r="Q19" s="69">
        <v>20777</v>
      </c>
      <c r="R19" s="70">
        <v>6.3579920103961101</v>
      </c>
      <c r="S19" s="69">
        <v>44.229863729749297</v>
      </c>
      <c r="T19" s="69">
        <v>38.437241983924501</v>
      </c>
      <c r="U19" s="71">
        <v>13.0966303247473</v>
      </c>
      <c r="V19" s="38"/>
      <c r="W19" s="38"/>
    </row>
    <row r="20" spans="1:23" ht="12" thickBot="1" x14ac:dyDescent="0.2">
      <c r="A20" s="54"/>
      <c r="B20" s="43" t="s">
        <v>18</v>
      </c>
      <c r="C20" s="44"/>
      <c r="D20" s="69">
        <v>1156472.7467</v>
      </c>
      <c r="E20" s="69">
        <v>1580596</v>
      </c>
      <c r="F20" s="70">
        <v>73.166877981470293</v>
      </c>
      <c r="G20" s="69">
        <v>1638653.9908</v>
      </c>
      <c r="H20" s="70">
        <v>-29.425445933500399</v>
      </c>
      <c r="I20" s="69">
        <v>87206.482600000003</v>
      </c>
      <c r="J20" s="70">
        <v>7.5407295890754096</v>
      </c>
      <c r="K20" s="69">
        <v>34806.935599999997</v>
      </c>
      <c r="L20" s="70">
        <v>2.1241174644201202</v>
      </c>
      <c r="M20" s="70">
        <v>1.50543407791406</v>
      </c>
      <c r="N20" s="69">
        <v>44822991.116999999</v>
      </c>
      <c r="O20" s="69">
        <v>384412907.9698</v>
      </c>
      <c r="P20" s="69">
        <v>50244</v>
      </c>
      <c r="Q20" s="69">
        <v>52081</v>
      </c>
      <c r="R20" s="70">
        <v>-3.5271980184712199</v>
      </c>
      <c r="S20" s="69">
        <v>23.0171313330945</v>
      </c>
      <c r="T20" s="69">
        <v>23.4197167450702</v>
      </c>
      <c r="U20" s="71">
        <v>-1.7490685791796901</v>
      </c>
      <c r="V20" s="38"/>
      <c r="W20" s="38"/>
    </row>
    <row r="21" spans="1:23" ht="12" thickBot="1" x14ac:dyDescent="0.2">
      <c r="A21" s="54"/>
      <c r="B21" s="43" t="s">
        <v>19</v>
      </c>
      <c r="C21" s="44"/>
      <c r="D21" s="69">
        <v>447584.00290000002</v>
      </c>
      <c r="E21" s="69">
        <v>513136</v>
      </c>
      <c r="F21" s="70">
        <v>87.225219610395698</v>
      </c>
      <c r="G21" s="69">
        <v>483414.8199</v>
      </c>
      <c r="H21" s="70">
        <v>-7.4120228683539304</v>
      </c>
      <c r="I21" s="69">
        <v>36547.527900000001</v>
      </c>
      <c r="J21" s="70">
        <v>8.1655125436119604</v>
      </c>
      <c r="K21" s="69">
        <v>54555.944900000002</v>
      </c>
      <c r="L21" s="70">
        <v>11.285534214959601</v>
      </c>
      <c r="M21" s="70">
        <v>-0.330090827553424</v>
      </c>
      <c r="N21" s="69">
        <v>13158490.4703</v>
      </c>
      <c r="O21" s="69">
        <v>145100599.954</v>
      </c>
      <c r="P21" s="69">
        <v>44003</v>
      </c>
      <c r="Q21" s="69">
        <v>42456</v>
      </c>
      <c r="R21" s="70">
        <v>3.64377237610702</v>
      </c>
      <c r="S21" s="69">
        <v>10.171670179306</v>
      </c>
      <c r="T21" s="69">
        <v>10.5089263307895</v>
      </c>
      <c r="U21" s="71">
        <v>-3.3156418320533598</v>
      </c>
      <c r="V21" s="38"/>
      <c r="W21" s="38"/>
    </row>
    <row r="22" spans="1:23" ht="12" thickBot="1" x14ac:dyDescent="0.2">
      <c r="A22" s="54"/>
      <c r="B22" s="43" t="s">
        <v>20</v>
      </c>
      <c r="C22" s="44"/>
      <c r="D22" s="69">
        <v>1314330.6853</v>
      </c>
      <c r="E22" s="69">
        <v>1410046</v>
      </c>
      <c r="F22" s="70">
        <v>93.211901264214106</v>
      </c>
      <c r="G22" s="69">
        <v>1407086.3299</v>
      </c>
      <c r="H22" s="70">
        <v>-6.5920365104102796</v>
      </c>
      <c r="I22" s="69">
        <v>108913.74739999999</v>
      </c>
      <c r="J22" s="70">
        <v>8.2866320187251894</v>
      </c>
      <c r="K22" s="69">
        <v>178141.14350000001</v>
      </c>
      <c r="L22" s="70">
        <v>12.6602852799132</v>
      </c>
      <c r="M22" s="70">
        <v>-0.38860981096149799</v>
      </c>
      <c r="N22" s="69">
        <v>33678572.684799999</v>
      </c>
      <c r="O22" s="69">
        <v>442169735.70670003</v>
      </c>
      <c r="P22" s="69">
        <v>76138</v>
      </c>
      <c r="Q22" s="69">
        <v>83409</v>
      </c>
      <c r="R22" s="70">
        <v>-8.7172847054874207</v>
      </c>
      <c r="S22" s="69">
        <v>17.262479777509299</v>
      </c>
      <c r="T22" s="69">
        <v>16.915129374527901</v>
      </c>
      <c r="U22" s="71">
        <v>2.01216978938267</v>
      </c>
      <c r="V22" s="38"/>
      <c r="W22" s="38"/>
    </row>
    <row r="23" spans="1:23" ht="12" thickBot="1" x14ac:dyDescent="0.2">
      <c r="A23" s="54"/>
      <c r="B23" s="43" t="s">
        <v>21</v>
      </c>
      <c r="C23" s="44"/>
      <c r="D23" s="69">
        <v>2972231.1041000001</v>
      </c>
      <c r="E23" s="69">
        <v>4312538</v>
      </c>
      <c r="F23" s="70">
        <v>68.920693663452894</v>
      </c>
      <c r="G23" s="69">
        <v>3831350.4186</v>
      </c>
      <c r="H23" s="70">
        <v>-22.423407431730801</v>
      </c>
      <c r="I23" s="69">
        <v>370294.81719999999</v>
      </c>
      <c r="J23" s="70">
        <v>12.4584799845881</v>
      </c>
      <c r="K23" s="69">
        <v>152766.6636</v>
      </c>
      <c r="L23" s="70">
        <v>3.9872798598208599</v>
      </c>
      <c r="M23" s="70">
        <v>1.4239242284532001</v>
      </c>
      <c r="N23" s="69">
        <v>90554951.775299996</v>
      </c>
      <c r="O23" s="69">
        <v>969495879.27149999</v>
      </c>
      <c r="P23" s="69">
        <v>102502</v>
      </c>
      <c r="Q23" s="69">
        <v>100509</v>
      </c>
      <c r="R23" s="70">
        <v>1.9829070033529299</v>
      </c>
      <c r="S23" s="69">
        <v>28.996810833934902</v>
      </c>
      <c r="T23" s="69">
        <v>30.146188390094402</v>
      </c>
      <c r="U23" s="71">
        <v>-3.9638067880704901</v>
      </c>
      <c r="V23" s="38"/>
      <c r="W23" s="38"/>
    </row>
    <row r="24" spans="1:23" ht="12" thickBot="1" x14ac:dyDescent="0.2">
      <c r="A24" s="54"/>
      <c r="B24" s="43" t="s">
        <v>22</v>
      </c>
      <c r="C24" s="44"/>
      <c r="D24" s="69">
        <v>358571.46380000003</v>
      </c>
      <c r="E24" s="69">
        <v>411079</v>
      </c>
      <c r="F24" s="70">
        <v>87.226898917239694</v>
      </c>
      <c r="G24" s="69">
        <v>391399.27620000002</v>
      </c>
      <c r="H24" s="70">
        <v>-8.3872951219320697</v>
      </c>
      <c r="I24" s="69">
        <v>60018.603300000002</v>
      </c>
      <c r="J24" s="70">
        <v>16.738254255914899</v>
      </c>
      <c r="K24" s="69">
        <v>56952.319799999997</v>
      </c>
      <c r="L24" s="70">
        <v>14.550951742409</v>
      </c>
      <c r="M24" s="70">
        <v>5.3839483813264997E-2</v>
      </c>
      <c r="N24" s="69">
        <v>8759824.0683999993</v>
      </c>
      <c r="O24" s="69">
        <v>101789926.2851</v>
      </c>
      <c r="P24" s="69">
        <v>34222</v>
      </c>
      <c r="Q24" s="69">
        <v>34947</v>
      </c>
      <c r="R24" s="70">
        <v>-2.0745700632386201</v>
      </c>
      <c r="S24" s="69">
        <v>10.477805616270199</v>
      </c>
      <c r="T24" s="69">
        <v>10.4139618908633</v>
      </c>
      <c r="U24" s="71">
        <v>0.60932343798960698</v>
      </c>
      <c r="V24" s="38"/>
      <c r="W24" s="38"/>
    </row>
    <row r="25" spans="1:23" ht="12" thickBot="1" x14ac:dyDescent="0.2">
      <c r="A25" s="54"/>
      <c r="B25" s="43" t="s">
        <v>23</v>
      </c>
      <c r="C25" s="44"/>
      <c r="D25" s="69">
        <v>403715.62219999998</v>
      </c>
      <c r="E25" s="69">
        <v>504275</v>
      </c>
      <c r="F25" s="70">
        <v>80.058623211541303</v>
      </c>
      <c r="G25" s="69">
        <v>483133.98220000003</v>
      </c>
      <c r="H25" s="70">
        <v>-16.438164758844</v>
      </c>
      <c r="I25" s="69">
        <v>31420.240600000001</v>
      </c>
      <c r="J25" s="70">
        <v>7.7827656083208199</v>
      </c>
      <c r="K25" s="69">
        <v>38612.376900000003</v>
      </c>
      <c r="L25" s="70">
        <v>7.9920639662262198</v>
      </c>
      <c r="M25" s="70">
        <v>-0.186265049640081</v>
      </c>
      <c r="N25" s="69">
        <v>10803609.387700001</v>
      </c>
      <c r="O25" s="69">
        <v>102779940.7323</v>
      </c>
      <c r="P25" s="69">
        <v>25379</v>
      </c>
      <c r="Q25" s="69">
        <v>27313</v>
      </c>
      <c r="R25" s="70">
        <v>-7.0808772379453</v>
      </c>
      <c r="S25" s="69">
        <v>15.907467678001501</v>
      </c>
      <c r="T25" s="69">
        <v>16.682950719437599</v>
      </c>
      <c r="U25" s="71">
        <v>-4.8749622324146102</v>
      </c>
      <c r="V25" s="38"/>
      <c r="W25" s="38"/>
    </row>
    <row r="26" spans="1:23" ht="12" thickBot="1" x14ac:dyDescent="0.2">
      <c r="A26" s="54"/>
      <c r="B26" s="43" t="s">
        <v>24</v>
      </c>
      <c r="C26" s="44"/>
      <c r="D26" s="69">
        <v>682906.58990000002</v>
      </c>
      <c r="E26" s="69">
        <v>956447</v>
      </c>
      <c r="F26" s="70">
        <v>71.400358817582102</v>
      </c>
      <c r="G26" s="69">
        <v>744162.08180000004</v>
      </c>
      <c r="H26" s="70">
        <v>-8.2314717987019304</v>
      </c>
      <c r="I26" s="69">
        <v>153300.32699999999</v>
      </c>
      <c r="J26" s="70">
        <v>22.448213162278599</v>
      </c>
      <c r="K26" s="69">
        <v>134705.4853</v>
      </c>
      <c r="L26" s="70">
        <v>18.101632506479</v>
      </c>
      <c r="M26" s="70">
        <v>0.13804071644586499</v>
      </c>
      <c r="N26" s="69">
        <v>18216557.5064</v>
      </c>
      <c r="O26" s="69">
        <v>208561464.05509999</v>
      </c>
      <c r="P26" s="69">
        <v>54336</v>
      </c>
      <c r="Q26" s="69">
        <v>54410</v>
      </c>
      <c r="R26" s="70">
        <v>-0.136004410953872</v>
      </c>
      <c r="S26" s="69">
        <v>12.5682160979829</v>
      </c>
      <c r="T26" s="69">
        <v>12.7441284671935</v>
      </c>
      <c r="U26" s="71">
        <v>-1.3996606028984699</v>
      </c>
      <c r="V26" s="38"/>
      <c r="W26" s="38"/>
    </row>
    <row r="27" spans="1:23" ht="12" thickBot="1" x14ac:dyDescent="0.2">
      <c r="A27" s="54"/>
      <c r="B27" s="43" t="s">
        <v>25</v>
      </c>
      <c r="C27" s="44"/>
      <c r="D27" s="69">
        <v>344456.59600000002</v>
      </c>
      <c r="E27" s="69">
        <v>390556</v>
      </c>
      <c r="F27" s="70">
        <v>88.196467600036897</v>
      </c>
      <c r="G27" s="69">
        <v>338195.18489999999</v>
      </c>
      <c r="H27" s="70">
        <v>1.85141935177209</v>
      </c>
      <c r="I27" s="69">
        <v>96203.4709</v>
      </c>
      <c r="J27" s="70">
        <v>27.929054637699501</v>
      </c>
      <c r="K27" s="69">
        <v>101107.3584</v>
      </c>
      <c r="L27" s="70">
        <v>29.896155508510901</v>
      </c>
      <c r="M27" s="70">
        <v>-4.8501786394214E-2</v>
      </c>
      <c r="N27" s="69">
        <v>8656382.0103999991</v>
      </c>
      <c r="O27" s="69">
        <v>93773962.228599995</v>
      </c>
      <c r="P27" s="69">
        <v>44542</v>
      </c>
      <c r="Q27" s="69">
        <v>44263</v>
      </c>
      <c r="R27" s="70">
        <v>0.63032329485122096</v>
      </c>
      <c r="S27" s="69">
        <v>7.7332988190920897</v>
      </c>
      <c r="T27" s="69">
        <v>7.7052889749903999</v>
      </c>
      <c r="U27" s="71">
        <v>0.362197876442379</v>
      </c>
      <c r="V27" s="38"/>
      <c r="W27" s="38"/>
    </row>
    <row r="28" spans="1:23" ht="12" thickBot="1" x14ac:dyDescent="0.2">
      <c r="A28" s="54"/>
      <c r="B28" s="43" t="s">
        <v>26</v>
      </c>
      <c r="C28" s="44"/>
      <c r="D28" s="69">
        <v>1184488.6051</v>
      </c>
      <c r="E28" s="69">
        <v>1777840</v>
      </c>
      <c r="F28" s="70">
        <v>66.625152156549504</v>
      </c>
      <c r="G28" s="69">
        <v>1469124.1695999999</v>
      </c>
      <c r="H28" s="70">
        <v>-19.3745069606674</v>
      </c>
      <c r="I28" s="69">
        <v>53609.633399999999</v>
      </c>
      <c r="J28" s="70">
        <v>4.5259729109402498</v>
      </c>
      <c r="K28" s="69">
        <v>45541.819499999998</v>
      </c>
      <c r="L28" s="70">
        <v>3.0999299067007899</v>
      </c>
      <c r="M28" s="70">
        <v>0.17715176926560899</v>
      </c>
      <c r="N28" s="69">
        <v>39609361.3156</v>
      </c>
      <c r="O28" s="69">
        <v>333491244.12470001</v>
      </c>
      <c r="P28" s="69">
        <v>54628</v>
      </c>
      <c r="Q28" s="69">
        <v>56969</v>
      </c>
      <c r="R28" s="70">
        <v>-4.1092524004283</v>
      </c>
      <c r="S28" s="69">
        <v>21.6828111060262</v>
      </c>
      <c r="T28" s="69">
        <v>23.341376381891902</v>
      </c>
      <c r="U28" s="71">
        <v>-7.6492170122938203</v>
      </c>
      <c r="V28" s="38"/>
      <c r="W28" s="38"/>
    </row>
    <row r="29" spans="1:23" ht="12" thickBot="1" x14ac:dyDescent="0.2">
      <c r="A29" s="54"/>
      <c r="B29" s="43" t="s">
        <v>27</v>
      </c>
      <c r="C29" s="44"/>
      <c r="D29" s="69">
        <v>719584.73479999998</v>
      </c>
      <c r="E29" s="69">
        <v>690167</v>
      </c>
      <c r="F29" s="70">
        <v>104.262408199755</v>
      </c>
      <c r="G29" s="69">
        <v>644193.11210000003</v>
      </c>
      <c r="H29" s="70">
        <v>11.703264329267901</v>
      </c>
      <c r="I29" s="69">
        <v>110286.4216</v>
      </c>
      <c r="J29" s="70">
        <v>15.326398166388699</v>
      </c>
      <c r="K29" s="69">
        <v>110780.11320000001</v>
      </c>
      <c r="L29" s="70">
        <v>17.1967242615912</v>
      </c>
      <c r="M29" s="70">
        <v>-4.4565002304040001E-3</v>
      </c>
      <c r="N29" s="69">
        <v>21376762.2126</v>
      </c>
      <c r="O29" s="69">
        <v>226794846.10409999</v>
      </c>
      <c r="P29" s="69">
        <v>114006</v>
      </c>
      <c r="Q29" s="69">
        <v>113205</v>
      </c>
      <c r="R29" s="70">
        <v>0.70756592023319997</v>
      </c>
      <c r="S29" s="69">
        <v>6.3118145957230301</v>
      </c>
      <c r="T29" s="69">
        <v>6.3260433841261401</v>
      </c>
      <c r="U29" s="71">
        <v>-0.22543102601197201</v>
      </c>
      <c r="V29" s="38"/>
      <c r="W29" s="38"/>
    </row>
    <row r="30" spans="1:23" ht="12" thickBot="1" x14ac:dyDescent="0.2">
      <c r="A30" s="54"/>
      <c r="B30" s="43" t="s">
        <v>28</v>
      </c>
      <c r="C30" s="44"/>
      <c r="D30" s="69">
        <v>1008790.2666</v>
      </c>
      <c r="E30" s="69">
        <v>1294667</v>
      </c>
      <c r="F30" s="70">
        <v>77.918898573918995</v>
      </c>
      <c r="G30" s="69">
        <v>1000296.5241</v>
      </c>
      <c r="H30" s="70">
        <v>0.84912246472534902</v>
      </c>
      <c r="I30" s="69">
        <v>103773.2559</v>
      </c>
      <c r="J30" s="70">
        <v>10.286900987829201</v>
      </c>
      <c r="K30" s="69">
        <v>140641.36379999999</v>
      </c>
      <c r="L30" s="70">
        <v>14.0599672608619</v>
      </c>
      <c r="M30" s="70">
        <v>-0.26214270754959801</v>
      </c>
      <c r="N30" s="69">
        <v>27590687.791299999</v>
      </c>
      <c r="O30" s="69">
        <v>399524905.43019998</v>
      </c>
      <c r="P30" s="69">
        <v>76876</v>
      </c>
      <c r="Q30" s="69">
        <v>75211</v>
      </c>
      <c r="R30" s="70">
        <v>2.2137719216603902</v>
      </c>
      <c r="S30" s="69">
        <v>13.122304316041401</v>
      </c>
      <c r="T30" s="69">
        <v>12.9036573905413</v>
      </c>
      <c r="U30" s="71">
        <v>1.66622355520939</v>
      </c>
      <c r="V30" s="38"/>
      <c r="W30" s="38"/>
    </row>
    <row r="31" spans="1:23" ht="12" thickBot="1" x14ac:dyDescent="0.2">
      <c r="A31" s="54"/>
      <c r="B31" s="43" t="s">
        <v>29</v>
      </c>
      <c r="C31" s="44"/>
      <c r="D31" s="69">
        <v>696570.32929999998</v>
      </c>
      <c r="E31" s="69">
        <v>1174687</v>
      </c>
      <c r="F31" s="70">
        <v>59.298377295398701</v>
      </c>
      <c r="G31" s="69">
        <v>1282222.4687999999</v>
      </c>
      <c r="H31" s="70">
        <v>-45.674768127257799</v>
      </c>
      <c r="I31" s="69">
        <v>45427.838300000003</v>
      </c>
      <c r="J31" s="70">
        <v>6.5216441742001097</v>
      </c>
      <c r="K31" s="69">
        <v>32606.811300000001</v>
      </c>
      <c r="L31" s="70">
        <v>2.5429917267411399</v>
      </c>
      <c r="M31" s="70">
        <v>0.39320088315412799</v>
      </c>
      <c r="N31" s="69">
        <v>44394221.342</v>
      </c>
      <c r="O31" s="69">
        <v>361023538.55010003</v>
      </c>
      <c r="P31" s="69">
        <v>29816</v>
      </c>
      <c r="Q31" s="69">
        <v>29425</v>
      </c>
      <c r="R31" s="70">
        <v>1.32880203908241</v>
      </c>
      <c r="S31" s="69">
        <v>23.3622997484572</v>
      </c>
      <c r="T31" s="69">
        <v>23.658901600679702</v>
      </c>
      <c r="U31" s="71">
        <v>-1.2695747225915699</v>
      </c>
      <c r="V31" s="38"/>
      <c r="W31" s="38"/>
    </row>
    <row r="32" spans="1:23" ht="12" thickBot="1" x14ac:dyDescent="0.2">
      <c r="A32" s="54"/>
      <c r="B32" s="43" t="s">
        <v>30</v>
      </c>
      <c r="C32" s="44"/>
      <c r="D32" s="69">
        <v>149908.74650000001</v>
      </c>
      <c r="E32" s="69">
        <v>201485</v>
      </c>
      <c r="F32" s="70">
        <v>74.401938854009003</v>
      </c>
      <c r="G32" s="69">
        <v>176214.2928</v>
      </c>
      <c r="H32" s="70">
        <v>-14.928157008158401</v>
      </c>
      <c r="I32" s="69">
        <v>39899.328600000001</v>
      </c>
      <c r="J32" s="70">
        <v>26.615744265462201</v>
      </c>
      <c r="K32" s="69">
        <v>44314.281300000002</v>
      </c>
      <c r="L32" s="70">
        <v>25.147949463041499</v>
      </c>
      <c r="M32" s="70">
        <v>-9.9628213986175995E-2</v>
      </c>
      <c r="N32" s="69">
        <v>3800472.7009000001</v>
      </c>
      <c r="O32" s="69">
        <v>49067670.959200002</v>
      </c>
      <c r="P32" s="69">
        <v>30607</v>
      </c>
      <c r="Q32" s="69">
        <v>30876</v>
      </c>
      <c r="R32" s="70">
        <v>-0.87122684285528795</v>
      </c>
      <c r="S32" s="69">
        <v>4.8978582187081399</v>
      </c>
      <c r="T32" s="69">
        <v>4.8118620384764901</v>
      </c>
      <c r="U32" s="71">
        <v>1.7557915397219099</v>
      </c>
      <c r="V32" s="38"/>
      <c r="W32" s="38"/>
    </row>
    <row r="33" spans="1:23" ht="12" thickBot="1" x14ac:dyDescent="0.2">
      <c r="A33" s="54"/>
      <c r="B33" s="43" t="s">
        <v>31</v>
      </c>
      <c r="C33" s="44"/>
      <c r="D33" s="72"/>
      <c r="E33" s="72"/>
      <c r="F33" s="72"/>
      <c r="G33" s="69">
        <v>-3.2479</v>
      </c>
      <c r="H33" s="72"/>
      <c r="I33" s="72"/>
      <c r="J33" s="72"/>
      <c r="K33" s="69">
        <v>-0.68149999999999999</v>
      </c>
      <c r="L33" s="70">
        <v>20.982788878968002</v>
      </c>
      <c r="M33" s="72"/>
      <c r="N33" s="69">
        <v>14.0442</v>
      </c>
      <c r="O33" s="69">
        <v>5008.4771000000001</v>
      </c>
      <c r="P33" s="72"/>
      <c r="Q33" s="69">
        <v>1</v>
      </c>
      <c r="R33" s="72"/>
      <c r="S33" s="72"/>
      <c r="T33" s="69">
        <v>1.6814</v>
      </c>
      <c r="U33" s="73"/>
      <c r="V33" s="38"/>
      <c r="W33" s="38"/>
    </row>
    <row r="34" spans="1:23" ht="12" thickBot="1" x14ac:dyDescent="0.2">
      <c r="A34" s="54"/>
      <c r="B34" s="43" t="s">
        <v>36</v>
      </c>
      <c r="C34" s="44"/>
      <c r="D34" s="72"/>
      <c r="E34" s="72"/>
      <c r="F34" s="72"/>
      <c r="G34" s="72"/>
      <c r="H34" s="72"/>
      <c r="I34" s="72"/>
      <c r="J34" s="72"/>
      <c r="K34" s="72"/>
      <c r="L34" s="72"/>
      <c r="M34" s="72"/>
      <c r="N34" s="72"/>
      <c r="O34" s="69">
        <v>10</v>
      </c>
      <c r="P34" s="72"/>
      <c r="Q34" s="72"/>
      <c r="R34" s="72"/>
      <c r="S34" s="72"/>
      <c r="T34" s="72"/>
      <c r="U34" s="73"/>
      <c r="V34" s="38"/>
      <c r="W34" s="38"/>
    </row>
    <row r="35" spans="1:23" ht="12" thickBot="1" x14ac:dyDescent="0.2">
      <c r="A35" s="54"/>
      <c r="B35" s="43" t="s">
        <v>32</v>
      </c>
      <c r="C35" s="44"/>
      <c r="D35" s="69">
        <v>272910.57990000001</v>
      </c>
      <c r="E35" s="69">
        <v>240050</v>
      </c>
      <c r="F35" s="70">
        <v>113.689056404916</v>
      </c>
      <c r="G35" s="69">
        <v>335210.11310000002</v>
      </c>
      <c r="H35" s="70">
        <v>-18.585218871787099</v>
      </c>
      <c r="I35" s="69">
        <v>21683.429400000001</v>
      </c>
      <c r="J35" s="70">
        <v>7.9452505681330701</v>
      </c>
      <c r="K35" s="69">
        <v>35797.982900000003</v>
      </c>
      <c r="L35" s="70">
        <v>10.679266973464101</v>
      </c>
      <c r="M35" s="70">
        <v>-0.39428348629106702</v>
      </c>
      <c r="N35" s="69">
        <v>7492285.4610000001</v>
      </c>
      <c r="O35" s="69">
        <v>60391356.7271</v>
      </c>
      <c r="P35" s="69">
        <v>15567</v>
      </c>
      <c r="Q35" s="69">
        <v>16590</v>
      </c>
      <c r="R35" s="70">
        <v>-6.1663652802893303</v>
      </c>
      <c r="S35" s="69">
        <v>17.531353497783801</v>
      </c>
      <c r="T35" s="69">
        <v>17.2273849005425</v>
      </c>
      <c r="U35" s="71">
        <v>1.73385698531321</v>
      </c>
      <c r="V35" s="38"/>
      <c r="W35" s="38"/>
    </row>
    <row r="36" spans="1:23" ht="12" thickBot="1" x14ac:dyDescent="0.2">
      <c r="A36" s="54"/>
      <c r="B36" s="43" t="s">
        <v>37</v>
      </c>
      <c r="C36" s="44"/>
      <c r="D36" s="72"/>
      <c r="E36" s="69">
        <v>1024282</v>
      </c>
      <c r="F36" s="72"/>
      <c r="G36" s="72"/>
      <c r="H36" s="72"/>
      <c r="I36" s="72"/>
      <c r="J36" s="72"/>
      <c r="K36" s="72"/>
      <c r="L36" s="72"/>
      <c r="M36" s="72"/>
      <c r="N36" s="72"/>
      <c r="O36" s="72"/>
      <c r="P36" s="72"/>
      <c r="Q36" s="72"/>
      <c r="R36" s="72"/>
      <c r="S36" s="72"/>
      <c r="T36" s="72"/>
      <c r="U36" s="73"/>
      <c r="V36" s="38"/>
      <c r="W36" s="38"/>
    </row>
    <row r="37" spans="1:23" ht="12" thickBot="1" x14ac:dyDescent="0.2">
      <c r="A37" s="54"/>
      <c r="B37" s="43" t="s">
        <v>38</v>
      </c>
      <c r="C37" s="44"/>
      <c r="D37" s="72"/>
      <c r="E37" s="69">
        <v>188770</v>
      </c>
      <c r="F37" s="72"/>
      <c r="G37" s="72"/>
      <c r="H37" s="72"/>
      <c r="I37" s="72"/>
      <c r="J37" s="72"/>
      <c r="K37" s="72"/>
      <c r="L37" s="72"/>
      <c r="M37" s="72"/>
      <c r="N37" s="72"/>
      <c r="O37" s="72"/>
      <c r="P37" s="72"/>
      <c r="Q37" s="72"/>
      <c r="R37" s="72"/>
      <c r="S37" s="72"/>
      <c r="T37" s="72"/>
      <c r="U37" s="73"/>
      <c r="V37" s="38"/>
      <c r="W37" s="38"/>
    </row>
    <row r="38" spans="1:23" ht="12" thickBot="1" x14ac:dyDescent="0.2">
      <c r="A38" s="54"/>
      <c r="B38" s="43" t="s">
        <v>39</v>
      </c>
      <c r="C38" s="44"/>
      <c r="D38" s="72"/>
      <c r="E38" s="69">
        <v>252518</v>
      </c>
      <c r="F38" s="72"/>
      <c r="G38" s="72"/>
      <c r="H38" s="72"/>
      <c r="I38" s="72"/>
      <c r="J38" s="72"/>
      <c r="K38" s="72"/>
      <c r="L38" s="72"/>
      <c r="M38" s="72"/>
      <c r="N38" s="72"/>
      <c r="O38" s="72"/>
      <c r="P38" s="72"/>
      <c r="Q38" s="72"/>
      <c r="R38" s="72"/>
      <c r="S38" s="72"/>
      <c r="T38" s="72"/>
      <c r="U38" s="73"/>
      <c r="V38" s="38"/>
      <c r="W38" s="38"/>
    </row>
    <row r="39" spans="1:23" ht="12" customHeight="1" thickBot="1" x14ac:dyDescent="0.2">
      <c r="A39" s="54"/>
      <c r="B39" s="43" t="s">
        <v>33</v>
      </c>
      <c r="C39" s="44"/>
      <c r="D39" s="69">
        <v>345835.04200000002</v>
      </c>
      <c r="E39" s="69">
        <v>493191</v>
      </c>
      <c r="F39" s="70">
        <v>70.121928826762897</v>
      </c>
      <c r="G39" s="69">
        <v>421281.9657</v>
      </c>
      <c r="H39" s="70">
        <v>-17.908889969841901</v>
      </c>
      <c r="I39" s="69">
        <v>17961.580699999999</v>
      </c>
      <c r="J39" s="70">
        <v>5.1936844213722004</v>
      </c>
      <c r="K39" s="69">
        <v>22004.070500000002</v>
      </c>
      <c r="L39" s="70">
        <v>5.2231218735979201</v>
      </c>
      <c r="M39" s="70">
        <v>-0.183715544812493</v>
      </c>
      <c r="N39" s="69">
        <v>7153213.0005999999</v>
      </c>
      <c r="O39" s="69">
        <v>94373712.760900006</v>
      </c>
      <c r="P39" s="69">
        <v>507</v>
      </c>
      <c r="Q39" s="69">
        <v>460</v>
      </c>
      <c r="R39" s="70">
        <v>10.2173913043478</v>
      </c>
      <c r="S39" s="69">
        <v>682.12039842209094</v>
      </c>
      <c r="T39" s="69">
        <v>637.61612760869605</v>
      </c>
      <c r="U39" s="71">
        <v>6.5244011051926103</v>
      </c>
      <c r="V39" s="38"/>
      <c r="W39" s="38"/>
    </row>
    <row r="40" spans="1:23" ht="12" thickBot="1" x14ac:dyDescent="0.2">
      <c r="A40" s="54"/>
      <c r="B40" s="43" t="s">
        <v>34</v>
      </c>
      <c r="C40" s="44"/>
      <c r="D40" s="69">
        <v>784293.09620000003</v>
      </c>
      <c r="E40" s="69">
        <v>755261</v>
      </c>
      <c r="F40" s="70">
        <v>103.84398190824101</v>
      </c>
      <c r="G40" s="69">
        <v>818651.24879999994</v>
      </c>
      <c r="H40" s="70">
        <v>-4.19692178450385</v>
      </c>
      <c r="I40" s="69">
        <v>59188.551200000002</v>
      </c>
      <c r="J40" s="70">
        <v>7.5467387749268804</v>
      </c>
      <c r="K40" s="69">
        <v>81777.897400000002</v>
      </c>
      <c r="L40" s="70">
        <v>9.98934497685946</v>
      </c>
      <c r="M40" s="70">
        <v>-0.27622801414798898</v>
      </c>
      <c r="N40" s="69">
        <v>16193335.9279</v>
      </c>
      <c r="O40" s="69">
        <v>178870574.02430001</v>
      </c>
      <c r="P40" s="69">
        <v>3562</v>
      </c>
      <c r="Q40" s="69">
        <v>3502</v>
      </c>
      <c r="R40" s="70">
        <v>1.71330668189607</v>
      </c>
      <c r="S40" s="69">
        <v>220.18335098259399</v>
      </c>
      <c r="T40" s="69">
        <v>241.37282532838401</v>
      </c>
      <c r="U40" s="71">
        <v>-9.6235588436769692</v>
      </c>
      <c r="V40" s="38"/>
      <c r="W40" s="38"/>
    </row>
    <row r="41" spans="1:23" ht="12" thickBot="1" x14ac:dyDescent="0.2">
      <c r="A41" s="54"/>
      <c r="B41" s="43" t="s">
        <v>40</v>
      </c>
      <c r="C41" s="44"/>
      <c r="D41" s="72"/>
      <c r="E41" s="69">
        <v>339160</v>
      </c>
      <c r="F41" s="72"/>
      <c r="G41" s="72"/>
      <c r="H41" s="72"/>
      <c r="I41" s="72"/>
      <c r="J41" s="72"/>
      <c r="K41" s="72"/>
      <c r="L41" s="72"/>
      <c r="M41" s="72"/>
      <c r="N41" s="72"/>
      <c r="O41" s="72"/>
      <c r="P41" s="72"/>
      <c r="Q41" s="72"/>
      <c r="R41" s="72"/>
      <c r="S41" s="72"/>
      <c r="T41" s="72"/>
      <c r="U41" s="73"/>
      <c r="V41" s="38"/>
      <c r="W41" s="38"/>
    </row>
    <row r="42" spans="1:23" ht="12" thickBot="1" x14ac:dyDescent="0.2">
      <c r="A42" s="54"/>
      <c r="B42" s="43" t="s">
        <v>41</v>
      </c>
      <c r="C42" s="44"/>
      <c r="D42" s="72"/>
      <c r="E42" s="69">
        <v>130557</v>
      </c>
      <c r="F42" s="72"/>
      <c r="G42" s="72"/>
      <c r="H42" s="72"/>
      <c r="I42" s="72"/>
      <c r="J42" s="72"/>
      <c r="K42" s="72"/>
      <c r="L42" s="72"/>
      <c r="M42" s="72"/>
      <c r="N42" s="72"/>
      <c r="O42" s="72"/>
      <c r="P42" s="72"/>
      <c r="Q42" s="72"/>
      <c r="R42" s="72"/>
      <c r="S42" s="72"/>
      <c r="T42" s="72"/>
      <c r="U42" s="73"/>
      <c r="V42" s="38"/>
      <c r="W42" s="38"/>
    </row>
    <row r="43" spans="1:23" ht="12" thickBot="1" x14ac:dyDescent="0.2">
      <c r="A43" s="54"/>
      <c r="B43" s="43" t="s">
        <v>71</v>
      </c>
      <c r="C43" s="44"/>
      <c r="D43" s="72"/>
      <c r="E43" s="72"/>
      <c r="F43" s="72"/>
      <c r="G43" s="72"/>
      <c r="H43" s="72"/>
      <c r="I43" s="72"/>
      <c r="J43" s="72"/>
      <c r="K43" s="72"/>
      <c r="L43" s="72"/>
      <c r="M43" s="72"/>
      <c r="N43" s="69">
        <v>6752.1368000000002</v>
      </c>
      <c r="O43" s="69">
        <v>6923.0770000000002</v>
      </c>
      <c r="P43" s="72"/>
      <c r="Q43" s="72"/>
      <c r="R43" s="72"/>
      <c r="S43" s="72"/>
      <c r="T43" s="72"/>
      <c r="U43" s="73"/>
      <c r="V43" s="38"/>
      <c r="W43" s="38"/>
    </row>
    <row r="44" spans="1:23" ht="12" thickBot="1" x14ac:dyDescent="0.2">
      <c r="A44" s="55"/>
      <c r="B44" s="43" t="s">
        <v>35</v>
      </c>
      <c r="C44" s="44"/>
      <c r="D44" s="74">
        <v>32944.523000000001</v>
      </c>
      <c r="E44" s="75"/>
      <c r="F44" s="75"/>
      <c r="G44" s="74">
        <v>39376.270400000001</v>
      </c>
      <c r="H44" s="76">
        <v>-16.334069566933898</v>
      </c>
      <c r="I44" s="74">
        <v>3573.0093999999999</v>
      </c>
      <c r="J44" s="76">
        <v>10.845533869165401</v>
      </c>
      <c r="K44" s="74">
        <v>5798.2867999999999</v>
      </c>
      <c r="L44" s="76">
        <v>14.725332646029401</v>
      </c>
      <c r="M44" s="76">
        <v>-0.38378187846796402</v>
      </c>
      <c r="N44" s="74">
        <v>660857.61750000005</v>
      </c>
      <c r="O44" s="74">
        <v>10932173.968800001</v>
      </c>
      <c r="P44" s="74">
        <v>35</v>
      </c>
      <c r="Q44" s="74">
        <v>62</v>
      </c>
      <c r="R44" s="76">
        <v>-43.548387096774199</v>
      </c>
      <c r="S44" s="74">
        <v>941.27208571428605</v>
      </c>
      <c r="T44" s="74">
        <v>580.47936290322605</v>
      </c>
      <c r="U44" s="77">
        <v>38.330332779099898</v>
      </c>
      <c r="V44" s="38"/>
      <c r="W44" s="38"/>
    </row>
  </sheetData>
  <mergeCells count="42">
    <mergeCell ref="A1:U4"/>
    <mergeCell ref="W1:W4"/>
    <mergeCell ref="B6:C6"/>
    <mergeCell ref="A7:C7"/>
    <mergeCell ref="A8:A44"/>
    <mergeCell ref="B8:C8"/>
    <mergeCell ref="B9:C9"/>
    <mergeCell ref="B10:C10"/>
    <mergeCell ref="B11:C11"/>
    <mergeCell ref="B12:C12"/>
    <mergeCell ref="B24:C24"/>
    <mergeCell ref="B13:C13"/>
    <mergeCell ref="B14:C14"/>
    <mergeCell ref="B15:C15"/>
    <mergeCell ref="B16:C16"/>
    <mergeCell ref="B17:C17"/>
    <mergeCell ref="B18:C18"/>
    <mergeCell ref="B43:C43"/>
    <mergeCell ref="B44:C44"/>
    <mergeCell ref="B37:C37"/>
    <mergeCell ref="B38:C38"/>
    <mergeCell ref="B39:C39"/>
    <mergeCell ref="B40:C40"/>
    <mergeCell ref="B41:C41"/>
    <mergeCell ref="B42:C42"/>
    <mergeCell ref="B31:C31"/>
    <mergeCell ref="B32:C32"/>
    <mergeCell ref="B33:C33"/>
    <mergeCell ref="B34:C34"/>
    <mergeCell ref="B35:C35"/>
    <mergeCell ref="B36:C36"/>
    <mergeCell ref="B25:C25"/>
    <mergeCell ref="B19:C19"/>
    <mergeCell ref="B20:C20"/>
    <mergeCell ref="B21:C21"/>
    <mergeCell ref="B22:C22"/>
    <mergeCell ref="B23:C23"/>
    <mergeCell ref="B26:C26"/>
    <mergeCell ref="B27:C27"/>
    <mergeCell ref="B28:C28"/>
    <mergeCell ref="B29:C29"/>
    <mergeCell ref="B30:C30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62"/>
  <sheetViews>
    <sheetView topLeftCell="A10" workbookViewId="0">
      <selection activeCell="C31" sqref="C31:H31"/>
    </sheetView>
  </sheetViews>
  <sheetFormatPr defaultRowHeight="13.5" x14ac:dyDescent="0.1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 x14ac:dyDescent="0.2">
      <c r="A1" s="30" t="s">
        <v>64</v>
      </c>
      <c r="B1" s="31" t="s">
        <v>65</v>
      </c>
      <c r="C1" s="30" t="s">
        <v>66</v>
      </c>
      <c r="D1" s="30" t="s">
        <v>67</v>
      </c>
      <c r="E1" s="30" t="s">
        <v>68</v>
      </c>
      <c r="F1" s="30" t="s">
        <v>69</v>
      </c>
      <c r="G1" s="30" t="s">
        <v>68</v>
      </c>
      <c r="H1" s="30" t="s">
        <v>70</v>
      </c>
    </row>
    <row r="2" spans="1:8" ht="14.25" x14ac:dyDescent="0.2">
      <c r="A2" s="32">
        <v>1</v>
      </c>
      <c r="B2" s="33">
        <v>12</v>
      </c>
      <c r="C2" s="32">
        <v>73766</v>
      </c>
      <c r="D2" s="32">
        <v>756036.86478376098</v>
      </c>
      <c r="E2" s="32">
        <v>546687.12708034203</v>
      </c>
      <c r="F2" s="32">
        <v>209349.737703419</v>
      </c>
      <c r="G2" s="32">
        <v>546687.12708034203</v>
      </c>
      <c r="H2" s="32">
        <v>0.27690413980447398</v>
      </c>
    </row>
    <row r="3" spans="1:8" ht="14.25" x14ac:dyDescent="0.2">
      <c r="A3" s="32">
        <v>2</v>
      </c>
      <c r="B3" s="33">
        <v>13</v>
      </c>
      <c r="C3" s="32">
        <v>24629.531999999999</v>
      </c>
      <c r="D3" s="32">
        <v>148742.35998779201</v>
      </c>
      <c r="E3" s="32">
        <v>114739.49095285501</v>
      </c>
      <c r="F3" s="32">
        <v>34002.869034936797</v>
      </c>
      <c r="G3" s="32">
        <v>114739.49095285501</v>
      </c>
      <c r="H3" s="32">
        <v>0.22860245754960201</v>
      </c>
    </row>
    <row r="4" spans="1:8" ht="14.25" x14ac:dyDescent="0.2">
      <c r="A4" s="32">
        <v>3</v>
      </c>
      <c r="B4" s="33">
        <v>14</v>
      </c>
      <c r="C4" s="32">
        <v>179010</v>
      </c>
      <c r="D4" s="32">
        <v>177653.67737692301</v>
      </c>
      <c r="E4" s="32">
        <v>126859.230205983</v>
      </c>
      <c r="F4" s="32">
        <v>50794.447170940199</v>
      </c>
      <c r="G4" s="32">
        <v>126859.230205983</v>
      </c>
      <c r="H4" s="32">
        <v>0.28591835486282102</v>
      </c>
    </row>
    <row r="5" spans="1:8" ht="14.25" x14ac:dyDescent="0.2">
      <c r="A5" s="32">
        <v>4</v>
      </c>
      <c r="B5" s="33">
        <v>15</v>
      </c>
      <c r="C5" s="32">
        <v>6102</v>
      </c>
      <c r="D5" s="32">
        <v>101671.241688889</v>
      </c>
      <c r="E5" s="32">
        <v>81355.681535897398</v>
      </c>
      <c r="F5" s="32">
        <v>20315.5601529915</v>
      </c>
      <c r="G5" s="32">
        <v>81355.681535897398</v>
      </c>
      <c r="H5" s="32">
        <v>0.19981619006047399</v>
      </c>
    </row>
    <row r="6" spans="1:8" ht="14.25" x14ac:dyDescent="0.2">
      <c r="A6" s="32">
        <v>5</v>
      </c>
      <c r="B6" s="33">
        <v>16</v>
      </c>
      <c r="C6" s="32">
        <v>4053</v>
      </c>
      <c r="D6" s="32">
        <v>296997.26699914498</v>
      </c>
      <c r="E6" s="32">
        <v>244509.11867435899</v>
      </c>
      <c r="F6" s="32">
        <v>52488.1483247863</v>
      </c>
      <c r="G6" s="32">
        <v>244509.11867435899</v>
      </c>
      <c r="H6" s="32">
        <v>0.176729398405331</v>
      </c>
    </row>
    <row r="7" spans="1:8" ht="14.25" x14ac:dyDescent="0.2">
      <c r="A7" s="32">
        <v>6</v>
      </c>
      <c r="B7" s="33">
        <v>17</v>
      </c>
      <c r="C7" s="32">
        <v>28798</v>
      </c>
      <c r="D7" s="32">
        <v>531585.89924529905</v>
      </c>
      <c r="E7" s="32">
        <v>394004.66480512801</v>
      </c>
      <c r="F7" s="32">
        <v>137581.23444017101</v>
      </c>
      <c r="G7" s="32">
        <v>394004.66480512801</v>
      </c>
      <c r="H7" s="32">
        <v>0.258812798901358</v>
      </c>
    </row>
    <row r="8" spans="1:8" ht="14.25" x14ac:dyDescent="0.2">
      <c r="A8" s="32">
        <v>7</v>
      </c>
      <c r="B8" s="33">
        <v>18</v>
      </c>
      <c r="C8" s="32">
        <v>172226</v>
      </c>
      <c r="D8" s="32">
        <v>323605.768776068</v>
      </c>
      <c r="E8" s="32">
        <v>259862.20571025601</v>
      </c>
      <c r="F8" s="32">
        <v>63743.563065811999</v>
      </c>
      <c r="G8" s="32">
        <v>259862.20571025601</v>
      </c>
      <c r="H8" s="32">
        <v>0.196979069028654</v>
      </c>
    </row>
    <row r="9" spans="1:8" ht="14.25" x14ac:dyDescent="0.2">
      <c r="A9" s="32">
        <v>8</v>
      </c>
      <c r="B9" s="33">
        <v>19</v>
      </c>
      <c r="C9" s="32">
        <v>25250</v>
      </c>
      <c r="D9" s="32">
        <v>181754.27793846201</v>
      </c>
      <c r="E9" s="32">
        <v>171389.49184187999</v>
      </c>
      <c r="F9" s="32">
        <v>10364.7860965812</v>
      </c>
      <c r="G9" s="32">
        <v>171389.49184187999</v>
      </c>
      <c r="H9" s="32">
        <v>5.7026366664615802E-2</v>
      </c>
    </row>
    <row r="10" spans="1:8" ht="14.25" x14ac:dyDescent="0.2">
      <c r="A10" s="32">
        <v>9</v>
      </c>
      <c r="B10" s="33">
        <v>21</v>
      </c>
      <c r="C10" s="32">
        <v>292495</v>
      </c>
      <c r="D10" s="32">
        <v>1034612.28938803</v>
      </c>
      <c r="E10" s="32">
        <v>977875.94372478605</v>
      </c>
      <c r="F10" s="32">
        <v>56736.345663247899</v>
      </c>
      <c r="G10" s="32">
        <v>977875.94372478605</v>
      </c>
      <c r="H10" s="36">
        <v>5.4838267673011101E-2</v>
      </c>
    </row>
    <row r="11" spans="1:8" ht="14.25" x14ac:dyDescent="0.2">
      <c r="A11" s="32">
        <v>10</v>
      </c>
      <c r="B11" s="33">
        <v>22</v>
      </c>
      <c r="C11" s="32">
        <v>38083</v>
      </c>
      <c r="D11" s="32">
        <v>564448.76079914498</v>
      </c>
      <c r="E11" s="32">
        <v>504005.27952478599</v>
      </c>
      <c r="F11" s="32">
        <v>60443.481274359001</v>
      </c>
      <c r="G11" s="32">
        <v>504005.27952478599</v>
      </c>
      <c r="H11" s="32">
        <v>0.10708408888839301</v>
      </c>
    </row>
    <row r="12" spans="1:8" ht="14.25" x14ac:dyDescent="0.2">
      <c r="A12" s="32">
        <v>11</v>
      </c>
      <c r="B12" s="33">
        <v>23</v>
      </c>
      <c r="C12" s="32">
        <v>276816.59399999998</v>
      </c>
      <c r="D12" s="32">
        <v>2353707.1741905999</v>
      </c>
      <c r="E12" s="32">
        <v>2020767.3720931599</v>
      </c>
      <c r="F12" s="32">
        <v>332939.80209743598</v>
      </c>
      <c r="G12" s="32">
        <v>2020767.3720931599</v>
      </c>
      <c r="H12" s="32">
        <v>0.14145336588521401</v>
      </c>
    </row>
    <row r="13" spans="1:8" ht="14.25" x14ac:dyDescent="0.2">
      <c r="A13" s="32">
        <v>12</v>
      </c>
      <c r="B13" s="33">
        <v>24</v>
      </c>
      <c r="C13" s="32">
        <v>41505.334000000003</v>
      </c>
      <c r="D13" s="32">
        <v>977391.55481965805</v>
      </c>
      <c r="E13" s="32">
        <v>908520.10388376098</v>
      </c>
      <c r="F13" s="32">
        <v>68871.450935897403</v>
      </c>
      <c r="G13" s="32">
        <v>908520.10388376098</v>
      </c>
      <c r="H13" s="32">
        <v>7.0464544732643103E-2</v>
      </c>
    </row>
    <row r="14" spans="1:8" ht="14.25" x14ac:dyDescent="0.2">
      <c r="A14" s="32">
        <v>13</v>
      </c>
      <c r="B14" s="33">
        <v>25</v>
      </c>
      <c r="C14" s="32">
        <v>102247</v>
      </c>
      <c r="D14" s="32">
        <v>1156473.1009</v>
      </c>
      <c r="E14" s="32">
        <v>1069266.2641</v>
      </c>
      <c r="F14" s="32">
        <v>87206.836800000005</v>
      </c>
      <c r="G14" s="32">
        <v>1069266.2641</v>
      </c>
      <c r="H14" s="32">
        <v>7.5407579071344696E-2</v>
      </c>
    </row>
    <row r="15" spans="1:8" ht="14.25" x14ac:dyDescent="0.2">
      <c r="A15" s="32">
        <v>14</v>
      </c>
      <c r="B15" s="33">
        <v>26</v>
      </c>
      <c r="C15" s="32">
        <v>79394</v>
      </c>
      <c r="D15" s="32">
        <v>447583.900576477</v>
      </c>
      <c r="E15" s="32">
        <v>411036.47493235802</v>
      </c>
      <c r="F15" s="32">
        <v>36547.425644119197</v>
      </c>
      <c r="G15" s="32">
        <v>411036.47493235802</v>
      </c>
      <c r="H15" s="32">
        <v>8.1654915641619502E-2</v>
      </c>
    </row>
    <row r="16" spans="1:8" ht="14.25" x14ac:dyDescent="0.2">
      <c r="A16" s="32">
        <v>15</v>
      </c>
      <c r="B16" s="33">
        <v>27</v>
      </c>
      <c r="C16" s="32">
        <v>172933.92</v>
      </c>
      <c r="D16" s="32">
        <v>1314331.22943333</v>
      </c>
      <c r="E16" s="32">
        <v>1205416.9342</v>
      </c>
      <c r="F16" s="32">
        <v>108914.295233333</v>
      </c>
      <c r="G16" s="32">
        <v>1205416.9342</v>
      </c>
      <c r="H16" s="32">
        <v>8.2866702695857802E-2</v>
      </c>
    </row>
    <row r="17" spans="1:8" ht="14.25" x14ac:dyDescent="0.2">
      <c r="A17" s="32">
        <v>16</v>
      </c>
      <c r="B17" s="33">
        <v>29</v>
      </c>
      <c r="C17" s="32">
        <v>232304</v>
      </c>
      <c r="D17" s="32">
        <v>2972233.1818512799</v>
      </c>
      <c r="E17" s="32">
        <v>2601936.32401624</v>
      </c>
      <c r="F17" s="32">
        <v>370296.85783504299</v>
      </c>
      <c r="G17" s="32">
        <v>2601936.32401624</v>
      </c>
      <c r="H17" s="32">
        <v>0.124585399320655</v>
      </c>
    </row>
    <row r="18" spans="1:8" ht="14.25" x14ac:dyDescent="0.2">
      <c r="A18" s="32">
        <v>17</v>
      </c>
      <c r="B18" s="33">
        <v>31</v>
      </c>
      <c r="C18" s="32">
        <v>36923.807000000001</v>
      </c>
      <c r="D18" s="32">
        <v>358571.506068316</v>
      </c>
      <c r="E18" s="32">
        <v>298552.87303312699</v>
      </c>
      <c r="F18" s="32">
        <v>60018.633035188701</v>
      </c>
      <c r="G18" s="32">
        <v>298552.87303312699</v>
      </c>
      <c r="H18" s="32">
        <v>0.16738260575494199</v>
      </c>
    </row>
    <row r="19" spans="1:8" ht="14.25" x14ac:dyDescent="0.2">
      <c r="A19" s="32">
        <v>18</v>
      </c>
      <c r="B19" s="33">
        <v>32</v>
      </c>
      <c r="C19" s="32">
        <v>22616.726999999999</v>
      </c>
      <c r="D19" s="32">
        <v>403715.621244187</v>
      </c>
      <c r="E19" s="32">
        <v>372295.38638096902</v>
      </c>
      <c r="F19" s="32">
        <v>31420.234863218699</v>
      </c>
      <c r="G19" s="32">
        <v>372295.38638096902</v>
      </c>
      <c r="H19" s="32">
        <v>7.78276420575119E-2</v>
      </c>
    </row>
    <row r="20" spans="1:8" ht="14.25" x14ac:dyDescent="0.2">
      <c r="A20" s="32">
        <v>19</v>
      </c>
      <c r="B20" s="33">
        <v>33</v>
      </c>
      <c r="C20" s="32">
        <v>36875.279999999999</v>
      </c>
      <c r="D20" s="32">
        <v>682906.50470139203</v>
      </c>
      <c r="E20" s="32">
        <v>529606.22625663201</v>
      </c>
      <c r="F20" s="32">
        <v>153300.27844476001</v>
      </c>
      <c r="G20" s="32">
        <v>529606.22625663201</v>
      </c>
      <c r="H20" s="32">
        <v>0.22448208852805099</v>
      </c>
    </row>
    <row r="21" spans="1:8" ht="14.25" x14ac:dyDescent="0.2">
      <c r="A21" s="32">
        <v>20</v>
      </c>
      <c r="B21" s="33">
        <v>34</v>
      </c>
      <c r="C21" s="32">
        <v>52692.758000000002</v>
      </c>
      <c r="D21" s="32">
        <v>344456.48520641401</v>
      </c>
      <c r="E21" s="32">
        <v>248253.117518296</v>
      </c>
      <c r="F21" s="32">
        <v>96203.367688118393</v>
      </c>
      <c r="G21" s="32">
        <v>248253.117518296</v>
      </c>
      <c r="H21" s="32">
        <v>0.27929033657319302</v>
      </c>
    </row>
    <row r="22" spans="1:8" ht="14.25" x14ac:dyDescent="0.2">
      <c r="A22" s="32">
        <v>21</v>
      </c>
      <c r="B22" s="33">
        <v>35</v>
      </c>
      <c r="C22" s="32">
        <v>46488.934000000001</v>
      </c>
      <c r="D22" s="32">
        <v>1184488.59958938</v>
      </c>
      <c r="E22" s="32">
        <v>1130878.97068319</v>
      </c>
      <c r="F22" s="32">
        <v>53609.628906194703</v>
      </c>
      <c r="G22" s="32">
        <v>1130878.97068319</v>
      </c>
      <c r="H22" s="32">
        <v>4.5259725526087098E-2</v>
      </c>
    </row>
    <row r="23" spans="1:8" ht="14.25" x14ac:dyDescent="0.2">
      <c r="A23" s="32">
        <v>22</v>
      </c>
      <c r="B23" s="33">
        <v>36</v>
      </c>
      <c r="C23" s="32">
        <v>189199.579</v>
      </c>
      <c r="D23" s="32">
        <v>719584.73294247803</v>
      </c>
      <c r="E23" s="32">
        <v>609298.29379361798</v>
      </c>
      <c r="F23" s="32">
        <v>110286.43914885999</v>
      </c>
      <c r="G23" s="32">
        <v>609298.29379361798</v>
      </c>
      <c r="H23" s="32">
        <v>0.153264006447001</v>
      </c>
    </row>
    <row r="24" spans="1:8" ht="14.25" x14ac:dyDescent="0.2">
      <c r="A24" s="32">
        <v>23</v>
      </c>
      <c r="B24" s="33">
        <v>37</v>
      </c>
      <c r="C24" s="32">
        <v>120581.242</v>
      </c>
      <c r="D24" s="32">
        <v>1008790.1991884999</v>
      </c>
      <c r="E24" s="32">
        <v>905016.99352814804</v>
      </c>
      <c r="F24" s="32">
        <v>103773.205660348</v>
      </c>
      <c r="G24" s="32">
        <v>905016.99352814804</v>
      </c>
      <c r="H24" s="32">
        <v>0.102868966950538</v>
      </c>
    </row>
    <row r="25" spans="1:8" ht="14.25" x14ac:dyDescent="0.2">
      <c r="A25" s="32">
        <v>24</v>
      </c>
      <c r="B25" s="33">
        <v>38</v>
      </c>
      <c r="C25" s="32">
        <v>130319.39</v>
      </c>
      <c r="D25" s="32">
        <v>696570.34988672601</v>
      </c>
      <c r="E25" s="32">
        <v>651143.06103008799</v>
      </c>
      <c r="F25" s="32">
        <v>45427.288856637198</v>
      </c>
      <c r="G25" s="32">
        <v>651143.06103008799</v>
      </c>
      <c r="H25" s="32">
        <v>6.5215651030831906E-2</v>
      </c>
    </row>
    <row r="26" spans="1:8" ht="14.25" x14ac:dyDescent="0.2">
      <c r="A26" s="32">
        <v>25</v>
      </c>
      <c r="B26" s="33">
        <v>39</v>
      </c>
      <c r="C26" s="32">
        <v>110591.63800000001</v>
      </c>
      <c r="D26" s="32">
        <v>149908.64585554801</v>
      </c>
      <c r="E26" s="32">
        <v>110009.410179349</v>
      </c>
      <c r="F26" s="32">
        <v>39899.235676198798</v>
      </c>
      <c r="G26" s="32">
        <v>110009.410179349</v>
      </c>
      <c r="H26" s="32">
        <v>0.26615700147572402</v>
      </c>
    </row>
    <row r="27" spans="1:8" ht="14.25" x14ac:dyDescent="0.2">
      <c r="A27" s="32">
        <v>26</v>
      </c>
      <c r="B27" s="33">
        <v>42</v>
      </c>
      <c r="C27" s="32">
        <v>13142.939</v>
      </c>
      <c r="D27" s="32">
        <v>272910.57900000003</v>
      </c>
      <c r="E27" s="32">
        <v>251227.15059999999</v>
      </c>
      <c r="F27" s="32">
        <v>21683.428400000001</v>
      </c>
      <c r="G27" s="32">
        <v>251227.15059999999</v>
      </c>
      <c r="H27" s="32">
        <v>7.9452502279143994E-2</v>
      </c>
    </row>
    <row r="28" spans="1:8" ht="14.25" x14ac:dyDescent="0.2">
      <c r="A28" s="32">
        <v>27</v>
      </c>
      <c r="B28" s="33">
        <v>75</v>
      </c>
      <c r="C28" s="32">
        <v>520</v>
      </c>
      <c r="D28" s="32">
        <v>345835.04273504298</v>
      </c>
      <c r="E28" s="32">
        <v>327873.46153846203</v>
      </c>
      <c r="F28" s="32">
        <v>17961.581196581199</v>
      </c>
      <c r="G28" s="32">
        <v>327873.46153846203</v>
      </c>
      <c r="H28" s="32">
        <v>5.1936845539225E-2</v>
      </c>
    </row>
    <row r="29" spans="1:8" ht="14.25" x14ac:dyDescent="0.2">
      <c r="A29" s="32">
        <v>28</v>
      </c>
      <c r="B29" s="33">
        <v>76</v>
      </c>
      <c r="C29" s="32">
        <v>3860</v>
      </c>
      <c r="D29" s="32">
        <v>784293.089799145</v>
      </c>
      <c r="E29" s="32">
        <v>725104.54677435895</v>
      </c>
      <c r="F29" s="32">
        <v>59188.543024786297</v>
      </c>
      <c r="G29" s="32">
        <v>725104.54677435895</v>
      </c>
      <c r="H29" s="32">
        <v>7.5467377941509498E-2</v>
      </c>
    </row>
    <row r="30" spans="1:8" ht="14.25" x14ac:dyDescent="0.2">
      <c r="A30" s="32">
        <v>29</v>
      </c>
      <c r="B30" s="33">
        <v>99</v>
      </c>
      <c r="C30" s="32">
        <v>35</v>
      </c>
      <c r="D30" s="32">
        <v>32944.523031540703</v>
      </c>
      <c r="E30" s="32">
        <v>29371.513501247999</v>
      </c>
      <c r="F30" s="32">
        <v>3573.0095302927198</v>
      </c>
      <c r="G30" s="32">
        <v>29371.513501247999</v>
      </c>
      <c r="H30" s="32">
        <v>0.10845534254273299</v>
      </c>
    </row>
    <row r="31" spans="1:8" ht="14.25" x14ac:dyDescent="0.2">
      <c r="A31" s="32">
        <v>30</v>
      </c>
      <c r="B31" s="33">
        <v>40</v>
      </c>
      <c r="C31" s="32">
        <v>0</v>
      </c>
      <c r="D31" s="32">
        <v>0</v>
      </c>
      <c r="E31" s="32">
        <v>0</v>
      </c>
      <c r="F31" s="32">
        <v>0</v>
      </c>
      <c r="G31" s="32">
        <v>0</v>
      </c>
      <c r="H31" s="32">
        <v>0</v>
      </c>
    </row>
    <row r="32" spans="1:8" ht="14.25" x14ac:dyDescent="0.2">
      <c r="A32" s="32"/>
      <c r="B32" s="33"/>
      <c r="C32" s="32"/>
      <c r="D32" s="32"/>
      <c r="E32" s="32"/>
      <c r="F32" s="32"/>
      <c r="G32" s="32"/>
      <c r="H32" s="32"/>
    </row>
    <row r="33" spans="1:8" ht="14.25" x14ac:dyDescent="0.2">
      <c r="A33" s="32"/>
      <c r="B33" s="33"/>
      <c r="C33" s="32"/>
      <c r="D33" s="32"/>
      <c r="E33" s="32"/>
      <c r="F33" s="32"/>
      <c r="G33" s="32"/>
      <c r="H33" s="32"/>
    </row>
    <row r="34" spans="1:8" ht="14.25" x14ac:dyDescent="0.2">
      <c r="A34" s="32"/>
      <c r="B34" s="33"/>
      <c r="C34" s="32"/>
      <c r="D34" s="32"/>
      <c r="E34" s="32"/>
      <c r="F34" s="32"/>
      <c r="G34" s="32"/>
      <c r="H34" s="32"/>
    </row>
    <row r="35" spans="1:8" ht="14.25" x14ac:dyDescent="0.2">
      <c r="A35" s="32"/>
      <c r="B35" s="33"/>
      <c r="C35" s="32"/>
      <c r="D35" s="32"/>
      <c r="E35" s="32"/>
      <c r="F35" s="32"/>
      <c r="G35" s="32"/>
      <c r="H35" s="32"/>
    </row>
    <row r="36" spans="1:8" ht="14.25" x14ac:dyDescent="0.2">
      <c r="A36" s="32"/>
      <c r="B36" s="33"/>
      <c r="C36" s="32"/>
      <c r="D36" s="32"/>
      <c r="E36" s="32"/>
      <c r="F36" s="32"/>
      <c r="G36" s="32"/>
      <c r="H36" s="32"/>
    </row>
    <row r="37" spans="1:8" ht="14.25" x14ac:dyDescent="0.2">
      <c r="A37" s="32"/>
      <c r="B37" s="33"/>
      <c r="C37" s="32"/>
      <c r="D37" s="32"/>
      <c r="E37" s="32"/>
      <c r="F37" s="32"/>
      <c r="G37" s="32"/>
      <c r="H37" s="32"/>
    </row>
    <row r="38" spans="1:8" ht="14.25" x14ac:dyDescent="0.2">
      <c r="A38" s="32"/>
      <c r="B38" s="33"/>
      <c r="C38" s="32"/>
      <c r="D38" s="32"/>
      <c r="E38" s="32"/>
      <c r="F38" s="32"/>
      <c r="G38" s="32"/>
      <c r="H38" s="32"/>
    </row>
    <row r="39" spans="1:8" ht="14.25" x14ac:dyDescent="0.2">
      <c r="A39" s="32"/>
      <c r="B39" s="33"/>
      <c r="C39" s="32"/>
      <c r="D39" s="32"/>
      <c r="E39" s="32"/>
      <c r="F39" s="32"/>
      <c r="G39" s="32"/>
      <c r="H39" s="32"/>
    </row>
    <row r="40" spans="1:8" ht="14.25" x14ac:dyDescent="0.2">
      <c r="A40" s="32"/>
      <c r="B40" s="33"/>
      <c r="C40" s="32"/>
      <c r="D40" s="32"/>
      <c r="E40" s="32"/>
      <c r="F40" s="32"/>
      <c r="G40" s="32"/>
      <c r="H40" s="32"/>
    </row>
    <row r="41" spans="1:8" ht="14.25" x14ac:dyDescent="0.2">
      <c r="A41" s="32"/>
      <c r="B41" s="33"/>
      <c r="C41" s="32"/>
      <c r="D41" s="32"/>
      <c r="E41" s="32"/>
      <c r="F41" s="32"/>
      <c r="G41" s="32"/>
      <c r="H41" s="32"/>
    </row>
    <row r="42" spans="1:8" ht="14.25" x14ac:dyDescent="0.2">
      <c r="A42" s="32"/>
      <c r="B42" s="33"/>
      <c r="C42" s="33"/>
      <c r="D42" s="33"/>
      <c r="E42" s="33"/>
      <c r="F42" s="33"/>
      <c r="G42" s="33"/>
      <c r="H42" s="33"/>
    </row>
    <row r="43" spans="1:8" ht="14.25" x14ac:dyDescent="0.2">
      <c r="A43" s="32"/>
      <c r="B43" s="33"/>
      <c r="C43" s="33"/>
      <c r="D43" s="33"/>
      <c r="E43" s="33"/>
      <c r="F43" s="33"/>
      <c r="G43" s="33"/>
      <c r="H43" s="33"/>
    </row>
    <row r="44" spans="1:8" ht="14.25" x14ac:dyDescent="0.2">
      <c r="A44" s="32"/>
      <c r="B44" s="33"/>
      <c r="C44" s="32"/>
      <c r="D44" s="32"/>
      <c r="E44" s="32"/>
      <c r="F44" s="32"/>
      <c r="G44" s="32"/>
      <c r="H44" s="32"/>
    </row>
    <row r="45" spans="1:8" ht="14.25" x14ac:dyDescent="0.2">
      <c r="A45" s="32"/>
      <c r="B45" s="33"/>
      <c r="C45" s="32"/>
      <c r="D45" s="32"/>
      <c r="E45" s="32"/>
      <c r="F45" s="32"/>
      <c r="G45" s="32"/>
      <c r="H45" s="32"/>
    </row>
    <row r="46" spans="1:8" ht="14.25" x14ac:dyDescent="0.2">
      <c r="A46" s="32"/>
      <c r="B46" s="33"/>
      <c r="C46" s="32"/>
      <c r="D46" s="32"/>
      <c r="E46" s="32"/>
      <c r="F46" s="32"/>
      <c r="G46" s="32"/>
      <c r="H46" s="32"/>
    </row>
    <row r="47" spans="1:8" ht="14.25" x14ac:dyDescent="0.2">
      <c r="A47" s="32"/>
      <c r="B47" s="33"/>
      <c r="C47" s="32"/>
      <c r="D47" s="32"/>
      <c r="E47" s="32"/>
      <c r="F47" s="32"/>
      <c r="G47" s="32"/>
      <c r="H47" s="32"/>
    </row>
    <row r="48" spans="1:8" ht="14.25" x14ac:dyDescent="0.2">
      <c r="A48" s="32"/>
      <c r="B48" s="33"/>
      <c r="C48" s="32"/>
      <c r="D48" s="32"/>
      <c r="E48" s="32"/>
      <c r="F48" s="32"/>
      <c r="G48" s="32"/>
      <c r="H48" s="32"/>
    </row>
    <row r="49" spans="1:8" ht="14.25" x14ac:dyDescent="0.2">
      <c r="A49" s="32"/>
      <c r="B49" s="33"/>
      <c r="C49" s="32"/>
      <c r="D49" s="32"/>
      <c r="E49" s="32"/>
      <c r="F49" s="32"/>
      <c r="G49" s="32"/>
      <c r="H49" s="32"/>
    </row>
    <row r="50" spans="1:8" ht="14.25" x14ac:dyDescent="0.2">
      <c r="A50" s="32"/>
      <c r="B50" s="33"/>
      <c r="C50" s="32"/>
      <c r="D50" s="32"/>
      <c r="E50" s="32"/>
      <c r="F50" s="32"/>
      <c r="G50" s="32"/>
      <c r="H50" s="32"/>
    </row>
    <row r="51" spans="1:8" ht="14.25" x14ac:dyDescent="0.2">
      <c r="A51" s="32"/>
      <c r="B51" s="33"/>
      <c r="C51" s="32"/>
      <c r="D51" s="32"/>
      <c r="E51" s="32"/>
      <c r="F51" s="32"/>
      <c r="G51" s="32"/>
      <c r="H51" s="32"/>
    </row>
    <row r="52" spans="1:8" ht="14.25" x14ac:dyDescent="0.2">
      <c r="A52" s="32"/>
      <c r="B52" s="33"/>
      <c r="C52" s="32"/>
      <c r="D52" s="32"/>
      <c r="E52" s="32"/>
      <c r="F52" s="32"/>
      <c r="G52" s="32"/>
      <c r="H52" s="32"/>
    </row>
    <row r="53" spans="1:8" ht="14.25" x14ac:dyDescent="0.2">
      <c r="A53" s="32"/>
      <c r="B53" s="33"/>
      <c r="C53" s="32"/>
      <c r="D53" s="32"/>
      <c r="E53" s="32"/>
      <c r="F53" s="32"/>
      <c r="G53" s="32"/>
      <c r="H53" s="32"/>
    </row>
    <row r="54" spans="1:8" ht="14.25" x14ac:dyDescent="0.2">
      <c r="A54" s="32"/>
      <c r="B54" s="33"/>
      <c r="C54" s="32"/>
      <c r="D54" s="32"/>
      <c r="E54" s="32"/>
      <c r="F54" s="32"/>
      <c r="G54" s="32"/>
      <c r="H54" s="32"/>
    </row>
    <row r="55" spans="1:8" ht="14.25" x14ac:dyDescent="0.2">
      <c r="A55" s="32"/>
      <c r="B55" s="33"/>
      <c r="C55" s="32"/>
      <c r="D55" s="32"/>
      <c r="E55" s="32"/>
      <c r="F55" s="32"/>
      <c r="G55" s="32"/>
      <c r="H55" s="32"/>
    </row>
    <row r="56" spans="1:8" ht="14.25" x14ac:dyDescent="0.2">
      <c r="A56" s="32"/>
      <c r="B56" s="33"/>
      <c r="C56" s="32"/>
      <c r="D56" s="32"/>
      <c r="E56" s="32"/>
      <c r="F56" s="32"/>
      <c r="G56" s="32"/>
      <c r="H56" s="32"/>
    </row>
    <row r="57" spans="1:8" ht="14.25" x14ac:dyDescent="0.2">
      <c r="A57" s="32"/>
      <c r="B57" s="33"/>
      <c r="C57" s="32"/>
      <c r="D57" s="32"/>
      <c r="E57" s="32"/>
      <c r="F57" s="32"/>
      <c r="G57" s="32"/>
      <c r="H57" s="32"/>
    </row>
    <row r="58" spans="1:8" ht="14.25" x14ac:dyDescent="0.2">
      <c r="A58" s="32"/>
      <c r="B58" s="33"/>
      <c r="C58" s="32"/>
      <c r="D58" s="32"/>
      <c r="E58" s="32"/>
      <c r="F58" s="32"/>
      <c r="G58" s="32"/>
      <c r="H58" s="32"/>
    </row>
    <row r="59" spans="1:8" ht="14.25" x14ac:dyDescent="0.2">
      <c r="A59" s="32"/>
      <c r="B59" s="33"/>
      <c r="C59" s="32"/>
      <c r="D59" s="32"/>
      <c r="E59" s="32"/>
      <c r="F59" s="32"/>
      <c r="G59" s="32"/>
      <c r="H59" s="32"/>
    </row>
    <row r="60" spans="1:8" ht="14.25" x14ac:dyDescent="0.2">
      <c r="A60" s="32"/>
      <c r="B60" s="33"/>
      <c r="C60" s="32"/>
      <c r="D60" s="32"/>
      <c r="E60" s="32"/>
      <c r="F60" s="32"/>
      <c r="G60" s="32"/>
      <c r="H60" s="32"/>
    </row>
    <row r="61" spans="1:8" ht="14.25" x14ac:dyDescent="0.2">
      <c r="A61" s="32"/>
      <c r="B61" s="33"/>
      <c r="C61" s="32"/>
      <c r="D61" s="32"/>
      <c r="E61" s="32"/>
      <c r="F61" s="32"/>
      <c r="G61" s="32"/>
      <c r="H61" s="32"/>
    </row>
    <row r="62" spans="1:8" ht="14.25" x14ac:dyDescent="0.2">
      <c r="A62" s="32"/>
      <c r="B62" s="33"/>
      <c r="C62" s="32"/>
      <c r="D62" s="32"/>
      <c r="E62" s="32"/>
      <c r="F62" s="32"/>
      <c r="G62" s="32"/>
      <c r="H62" s="32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杨进</cp:lastModifiedBy>
  <dcterms:created xsi:type="dcterms:W3CDTF">2013-06-21T00:28:37Z</dcterms:created>
  <dcterms:modified xsi:type="dcterms:W3CDTF">2014-12-02T01:29:13Z</dcterms:modified>
</cp:coreProperties>
</file>