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<sst xmlns="http://schemas.openxmlformats.org/spreadsheetml/2006/main" count="116" uniqueCount="73">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</sst>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14542291.1315</v>
      </c>
      <c r="F3" s="25">
        <f>RA!I7</f>
        <v>1904409.9291000001</v>
      </c>
      <c r="G3" s="16">
        <f>E3-F3</f>
        <v>12637881.202400001</v>
      </c>
      <c r="H3" s="27">
        <f>RA!J7</f>
        <v>13.095666369757</v>
      </c>
      <c r="I3" s="20">
        <f>SUM(I4:I40)</f>
        <v>14542295.549905762</v>
      </c>
      <c r="J3" s="21">
        <f>SUM(J4:J40)</f>
        <v>12637881.240695218</v>
      </c>
      <c r="K3" s="22">
        <f>E3-I3</f>
        <v>-4.4184057619422674</v>
      </c>
      <c r="L3" s="22">
        <f>G3-J3</f>
        <v>-3.8295216858386993E-2</v>
      </c>
    </row>
    <row r="4" spans="1:13" x14ac:dyDescent="0.15">
      <c r="A4" s="41">
        <f>RA!A8</f>
        <v>41974</v>
      </c>
      <c r="B4" s="12">
        <v>12</v>
      </c>
      <c r="C4" s="38" t="s">
        <v>6</v>
      </c>
      <c r="D4" s="38"/>
      <c r="E4" s="15">
        <f>VLOOKUP(C4,RA!B8:D39,3,0)</f>
        <v>564320.33319999999</v>
      </c>
      <c r="F4" s="25">
        <f>VLOOKUP(C4,RA!B8:I43,8,0)</f>
        <v>156197.36009999999</v>
      </c>
      <c r="G4" s="16">
        <f t="shared" ref="G4:G40" si="0">E4-F4</f>
        <v>408122.9731</v>
      </c>
      <c r="H4" s="27">
        <f>RA!J8</f>
        <v>27.678846731301899</v>
      </c>
      <c r="I4" s="20">
        <f>VLOOKUP(B4,RMS!B:D,3,FALSE)</f>
        <v>564320.944716239</v>
      </c>
      <c r="J4" s="21">
        <f>VLOOKUP(B4,RMS!B:E,4,FALSE)</f>
        <v>408122.97937179502</v>
      </c>
      <c r="K4" s="22">
        <f t="shared" ref="K4:K40" si="1">E4-I4</f>
        <v>-0.61151623900514096</v>
      </c>
      <c r="L4" s="22">
        <f t="shared" ref="L4:L40" si="2">G4-J4</f>
        <v>-6.2717950204387307E-3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76051.559899999993</v>
      </c>
      <c r="F5" s="25">
        <f>VLOOKUP(C5,RA!B9:I44,8,0)</f>
        <v>18254.5026</v>
      </c>
      <c r="G5" s="16">
        <f t="shared" si="0"/>
        <v>57797.057299999993</v>
      </c>
      <c r="H5" s="27">
        <f>RA!J9</f>
        <v>24.002798396249599</v>
      </c>
      <c r="I5" s="20">
        <f>VLOOKUP(B5,RMS!B:D,3,FALSE)</f>
        <v>76051.589830769197</v>
      </c>
      <c r="J5" s="21">
        <f>VLOOKUP(B5,RMS!B:E,4,FALSE)</f>
        <v>57797.0399881552</v>
      </c>
      <c r="K5" s="22">
        <f t="shared" si="1"/>
        <v>-2.9930769203929231E-2</v>
      </c>
      <c r="L5" s="22">
        <f t="shared" si="2"/>
        <v>1.73118447928573E-2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92480.249500000005</v>
      </c>
      <c r="F6" s="25">
        <f>VLOOKUP(C6,RA!B10:I45,8,0)</f>
        <v>24066.248</v>
      </c>
      <c r="G6" s="16">
        <f t="shared" si="0"/>
        <v>68414.001500000013</v>
      </c>
      <c r="H6" s="27">
        <f>RA!J10</f>
        <v>26.0231218342463</v>
      </c>
      <c r="I6" s="20">
        <f>VLOOKUP(B6,RMS!B:D,3,FALSE)</f>
        <v>92482.161010256401</v>
      </c>
      <c r="J6" s="21">
        <f>VLOOKUP(B6,RMS!B:E,4,FALSE)</f>
        <v>68414.001239316203</v>
      </c>
      <c r="K6" s="22">
        <f t="shared" si="1"/>
        <v>-1.9115102563955588</v>
      </c>
      <c r="L6" s="22">
        <f t="shared" si="2"/>
        <v>2.6068380975630134E-4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74487.666800000006</v>
      </c>
      <c r="F7" s="25">
        <f>VLOOKUP(C7,RA!B11:I46,8,0)</f>
        <v>19195.551200000002</v>
      </c>
      <c r="G7" s="16">
        <f t="shared" si="0"/>
        <v>55292.115600000005</v>
      </c>
      <c r="H7" s="27">
        <f>RA!J11</f>
        <v>25.770106682949599</v>
      </c>
      <c r="I7" s="20">
        <f>VLOOKUP(B7,RMS!B:D,3,FALSE)</f>
        <v>74487.705259829105</v>
      </c>
      <c r="J7" s="21">
        <f>VLOOKUP(B7,RMS!B:E,4,FALSE)</f>
        <v>55292.1155726496</v>
      </c>
      <c r="K7" s="22">
        <f t="shared" si="1"/>
        <v>-3.84598290984286E-2</v>
      </c>
      <c r="L7" s="22">
        <f t="shared" si="2"/>
        <v>2.7350404707249254E-5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265889.64799999999</v>
      </c>
      <c r="F8" s="25">
        <f>VLOOKUP(C8,RA!B12:I47,8,0)</f>
        <v>47306.7552</v>
      </c>
      <c r="G8" s="16">
        <f t="shared" si="0"/>
        <v>218582.89279999997</v>
      </c>
      <c r="H8" s="27">
        <f>RA!J12</f>
        <v>17.791875522735701</v>
      </c>
      <c r="I8" s="20">
        <f>VLOOKUP(B8,RMS!B:D,3,FALSE)</f>
        <v>265889.66056837601</v>
      </c>
      <c r="J8" s="21">
        <f>VLOOKUP(B8,RMS!B:E,4,FALSE)</f>
        <v>218582.899408547</v>
      </c>
      <c r="K8" s="22">
        <f t="shared" si="1"/>
        <v>-1.2568376027047634E-2</v>
      </c>
      <c r="L8" s="22">
        <f t="shared" si="2"/>
        <v>-6.6085470316465944E-3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409849.31939999998</v>
      </c>
      <c r="F9" s="25">
        <f>VLOOKUP(C9,RA!B13:I48,8,0)</f>
        <v>111057.26549999999</v>
      </c>
      <c r="G9" s="16">
        <f t="shared" si="0"/>
        <v>298792.0539</v>
      </c>
      <c r="H9" s="27">
        <f>RA!J13</f>
        <v>27.097096479892301</v>
      </c>
      <c r="I9" s="20">
        <f>VLOOKUP(B9,RMS!B:D,3,FALSE)</f>
        <v>409849.52137863199</v>
      </c>
      <c r="J9" s="21">
        <f>VLOOKUP(B9,RMS!B:E,4,FALSE)</f>
        <v>298792.05362136802</v>
      </c>
      <c r="K9" s="22">
        <f t="shared" si="1"/>
        <v>-0.20197863201610744</v>
      </c>
      <c r="L9" s="22">
        <f t="shared" si="2"/>
        <v>2.7863198192790151E-4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205167.83059999999</v>
      </c>
      <c r="F10" s="25">
        <f>VLOOKUP(C10,RA!B14:I49,8,0)</f>
        <v>38047.881399999998</v>
      </c>
      <c r="G10" s="16">
        <f t="shared" si="0"/>
        <v>167119.94919999997</v>
      </c>
      <c r="H10" s="27">
        <f>RA!J14</f>
        <v>18.544759813822399</v>
      </c>
      <c r="I10" s="20">
        <f>VLOOKUP(B10,RMS!B:D,3,FALSE)</f>
        <v>205167.83065470101</v>
      </c>
      <c r="J10" s="21">
        <f>VLOOKUP(B10,RMS!B:E,4,FALSE)</f>
        <v>167119.948018803</v>
      </c>
      <c r="K10" s="22">
        <f t="shared" si="1"/>
        <v>-5.4701027693226933E-5</v>
      </c>
      <c r="L10" s="22">
        <f t="shared" si="2"/>
        <v>1.1811969743575901E-3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122650.7013</v>
      </c>
      <c r="F11" s="25">
        <f>VLOOKUP(C11,RA!B15:I50,8,0)</f>
        <v>16725.652300000002</v>
      </c>
      <c r="G11" s="16">
        <f t="shared" si="0"/>
        <v>105925.049</v>
      </c>
      <c r="H11" s="27">
        <f>RA!J15</f>
        <v>13.6368175010182</v>
      </c>
      <c r="I11" s="20">
        <f>VLOOKUP(B11,RMS!B:D,3,FALSE)</f>
        <v>122650.770505983</v>
      </c>
      <c r="J11" s="21">
        <f>VLOOKUP(B11,RMS!B:E,4,FALSE)</f>
        <v>105925.051019658</v>
      </c>
      <c r="K11" s="22">
        <f t="shared" si="1"/>
        <v>-6.9205983003485017E-2</v>
      </c>
      <c r="L11" s="22">
        <f t="shared" si="2"/>
        <v>-2.0196580007905141E-3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653982.21189999999</v>
      </c>
      <c r="F12" s="25">
        <f>VLOOKUP(C12,RA!B16:I51,8,0)</f>
        <v>31767.6662</v>
      </c>
      <c r="G12" s="16">
        <f t="shared" si="0"/>
        <v>622214.54570000002</v>
      </c>
      <c r="H12" s="27">
        <f>RA!J16</f>
        <v>4.8575734357829301</v>
      </c>
      <c r="I12" s="20">
        <f>VLOOKUP(B12,RMS!B:D,3,FALSE)</f>
        <v>653981.92815812002</v>
      </c>
      <c r="J12" s="21">
        <f>VLOOKUP(B12,RMS!B:E,4,FALSE)</f>
        <v>622214.54583675205</v>
      </c>
      <c r="K12" s="22">
        <f t="shared" si="1"/>
        <v>0.28374187997542322</v>
      </c>
      <c r="L12" s="22">
        <f t="shared" si="2"/>
        <v>-1.3675203081220388E-4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451663.7868</v>
      </c>
      <c r="F13" s="25">
        <f>VLOOKUP(C13,RA!B17:I52,8,0)</f>
        <v>62758.4395</v>
      </c>
      <c r="G13" s="16">
        <f t="shared" si="0"/>
        <v>388905.34730000002</v>
      </c>
      <c r="H13" s="27">
        <f>RA!J17</f>
        <v>13.894946049281099</v>
      </c>
      <c r="I13" s="20">
        <f>VLOOKUP(B13,RMS!B:D,3,FALSE)</f>
        <v>451663.85726153798</v>
      </c>
      <c r="J13" s="21">
        <f>VLOOKUP(B13,RMS!B:E,4,FALSE)</f>
        <v>388905.347794017</v>
      </c>
      <c r="K13" s="22">
        <f t="shared" si="1"/>
        <v>-7.046153798000887E-2</v>
      </c>
      <c r="L13" s="22">
        <f t="shared" si="2"/>
        <v>-4.9401697469875216E-4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1390413.1665000001</v>
      </c>
      <c r="F14" s="25">
        <f>VLOOKUP(C14,RA!B18:I53,8,0)</f>
        <v>237779.394</v>
      </c>
      <c r="G14" s="16">
        <f t="shared" si="0"/>
        <v>1152633.7725</v>
      </c>
      <c r="H14" s="27">
        <f>RA!J18</f>
        <v>17.101347982668099</v>
      </c>
      <c r="I14" s="20">
        <f>VLOOKUP(B14,RMS!B:D,3,FALSE)</f>
        <v>1390413.20732906</v>
      </c>
      <c r="J14" s="21">
        <f>VLOOKUP(B14,RMS!B:E,4,FALSE)</f>
        <v>1152633.7596606801</v>
      </c>
      <c r="K14" s="22">
        <f t="shared" si="1"/>
        <v>-4.0829059900715947E-2</v>
      </c>
      <c r="L14" s="22">
        <f t="shared" si="2"/>
        <v>1.2839319882914424E-2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599215.41969999997</v>
      </c>
      <c r="F15" s="25">
        <f>VLOOKUP(C15,RA!B19:I54,8,0)</f>
        <v>56903.006099999999</v>
      </c>
      <c r="G15" s="16">
        <f t="shared" si="0"/>
        <v>542312.41359999997</v>
      </c>
      <c r="H15" s="27">
        <f>RA!J19</f>
        <v>9.4962519703663109</v>
      </c>
      <c r="I15" s="20">
        <f>VLOOKUP(B15,RMS!B:D,3,FALSE)</f>
        <v>599215.411748718</v>
      </c>
      <c r="J15" s="21">
        <f>VLOOKUP(B15,RMS!B:E,4,FALSE)</f>
        <v>542312.41267692298</v>
      </c>
      <c r="K15" s="22">
        <f t="shared" si="1"/>
        <v>7.9512819647789001E-3</v>
      </c>
      <c r="L15" s="22">
        <f t="shared" si="2"/>
        <v>9.2307699378579855E-4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905655.47149999999</v>
      </c>
      <c r="F16" s="25">
        <f>VLOOKUP(C16,RA!B20:I55,8,0)</f>
        <v>79245.716700000004</v>
      </c>
      <c r="G16" s="16">
        <f t="shared" si="0"/>
        <v>826409.7548</v>
      </c>
      <c r="H16" s="27">
        <f>RA!J20</f>
        <v>8.7500952838885393</v>
      </c>
      <c r="I16" s="20">
        <f>VLOOKUP(B16,RMS!B:D,3,FALSE)</f>
        <v>905655.74439999997</v>
      </c>
      <c r="J16" s="21">
        <f>VLOOKUP(B16,RMS!B:E,4,FALSE)</f>
        <v>826409.7548</v>
      </c>
      <c r="K16" s="22">
        <f t="shared" si="1"/>
        <v>-0.27289999998174608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317611.37729999999</v>
      </c>
      <c r="F17" s="25">
        <f>VLOOKUP(C17,RA!B21:I56,8,0)</f>
        <v>36593.386700000003</v>
      </c>
      <c r="G17" s="16">
        <f t="shared" si="0"/>
        <v>281017.99060000002</v>
      </c>
      <c r="H17" s="27">
        <f>RA!J21</f>
        <v>11.521434468462299</v>
      </c>
      <c r="I17" s="20">
        <f>VLOOKUP(B17,RMS!B:D,3,FALSE)</f>
        <v>317611.48387780797</v>
      </c>
      <c r="J17" s="21">
        <f>VLOOKUP(B17,RMS!B:E,4,FALSE)</f>
        <v>281017.99043335603</v>
      </c>
      <c r="K17" s="22">
        <f t="shared" si="1"/>
        <v>-0.10657780797919258</v>
      </c>
      <c r="L17" s="22">
        <f t="shared" si="2"/>
        <v>1.6664399299770594E-4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842320.81920000003</v>
      </c>
      <c r="F18" s="25">
        <f>VLOOKUP(C18,RA!B22:I57,8,0)</f>
        <v>88192.949399999998</v>
      </c>
      <c r="G18" s="16">
        <f t="shared" si="0"/>
        <v>754127.86979999999</v>
      </c>
      <c r="H18" s="27">
        <f>RA!J22</f>
        <v>10.470232646482801</v>
      </c>
      <c r="I18" s="20">
        <f>VLOOKUP(B18,RMS!B:D,3,FALSE)</f>
        <v>842321.10820000002</v>
      </c>
      <c r="J18" s="21">
        <f>VLOOKUP(B18,RMS!B:E,4,FALSE)</f>
        <v>754127.87080000003</v>
      </c>
      <c r="K18" s="22">
        <f t="shared" si="1"/>
        <v>-0.28899999998975545</v>
      </c>
      <c r="L18" s="22">
        <f t="shared" si="2"/>
        <v>-1.0000000474974513E-3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2267625.2667999999</v>
      </c>
      <c r="F19" s="25">
        <f>VLOOKUP(C19,RA!B23:I58,8,0)</f>
        <v>265829.43800000002</v>
      </c>
      <c r="G19" s="16">
        <f t="shared" si="0"/>
        <v>2001795.8287999998</v>
      </c>
      <c r="H19" s="27">
        <f>RA!J23</f>
        <v>11.7228116078954</v>
      </c>
      <c r="I19" s="20">
        <f>VLOOKUP(B19,RMS!B:D,3,FALSE)</f>
        <v>2267626.54100342</v>
      </c>
      <c r="J19" s="21">
        <f>VLOOKUP(B19,RMS!B:E,4,FALSE)</f>
        <v>2001795.85709829</v>
      </c>
      <c r="K19" s="22">
        <f t="shared" si="1"/>
        <v>-1.2742034201510251</v>
      </c>
      <c r="L19" s="22">
        <f t="shared" si="2"/>
        <v>-2.8298290213569999E-2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238413.93400000001</v>
      </c>
      <c r="F20" s="25">
        <f>VLOOKUP(C20,RA!B24:I59,8,0)</f>
        <v>41651.3272</v>
      </c>
      <c r="G20" s="16">
        <f t="shared" si="0"/>
        <v>196762.60680000001</v>
      </c>
      <c r="H20" s="27">
        <f>RA!J24</f>
        <v>17.470173198853399</v>
      </c>
      <c r="I20" s="20">
        <f>VLOOKUP(B20,RMS!B:D,3,FALSE)</f>
        <v>238413.93026038099</v>
      </c>
      <c r="J20" s="21">
        <f>VLOOKUP(B20,RMS!B:E,4,FALSE)</f>
        <v>196762.61466312999</v>
      </c>
      <c r="K20" s="22">
        <f t="shared" si="1"/>
        <v>3.7396190164145082E-3</v>
      </c>
      <c r="L20" s="22">
        <f t="shared" si="2"/>
        <v>-7.863129983888939E-3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270544.06790000002</v>
      </c>
      <c r="F21" s="25">
        <f>VLOOKUP(C21,RA!B25:I60,8,0)</f>
        <v>22436.528600000001</v>
      </c>
      <c r="G21" s="16">
        <f t="shared" si="0"/>
        <v>248107.53930000003</v>
      </c>
      <c r="H21" s="27">
        <f>RA!J25</f>
        <v>8.2931142324263103</v>
      </c>
      <c r="I21" s="20">
        <f>VLOOKUP(B21,RMS!B:D,3,FALSE)</f>
        <v>270544.07089034899</v>
      </c>
      <c r="J21" s="21">
        <f>VLOOKUP(B21,RMS!B:E,4,FALSE)</f>
        <v>248107.53740434401</v>
      </c>
      <c r="K21" s="22">
        <f t="shared" si="1"/>
        <v>-2.9903489630669355E-3</v>
      </c>
      <c r="L21" s="22">
        <f t="shared" si="2"/>
        <v>1.895656023407355E-3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578144.50289999996</v>
      </c>
      <c r="F22" s="25">
        <f>VLOOKUP(C22,RA!B26:I61,8,0)</f>
        <v>127500.0097</v>
      </c>
      <c r="G22" s="16">
        <f t="shared" si="0"/>
        <v>450644.49319999997</v>
      </c>
      <c r="H22" s="27">
        <f>RA!J26</f>
        <v>22.053311769022098</v>
      </c>
      <c r="I22" s="20">
        <f>VLOOKUP(B22,RMS!B:D,3,FALSE)</f>
        <v>578144.44322785002</v>
      </c>
      <c r="J22" s="21">
        <f>VLOOKUP(B22,RMS!B:E,4,FALSE)</f>
        <v>450644.53605905297</v>
      </c>
      <c r="K22" s="22">
        <f t="shared" si="1"/>
        <v>5.9672149945981801E-2</v>
      </c>
      <c r="L22" s="22">
        <f t="shared" si="2"/>
        <v>-4.2859053006395698E-2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250336.21189999999</v>
      </c>
      <c r="F23" s="25">
        <f>VLOOKUP(C23,RA!B27:I62,8,0)</f>
        <v>69844.058000000005</v>
      </c>
      <c r="G23" s="16">
        <f t="shared" si="0"/>
        <v>180492.15389999998</v>
      </c>
      <c r="H23" s="27">
        <f>RA!J27</f>
        <v>27.900101815034301</v>
      </c>
      <c r="I23" s="20">
        <f>VLOOKUP(B23,RMS!B:D,3,FALSE)</f>
        <v>250336.15758301201</v>
      </c>
      <c r="J23" s="21">
        <f>VLOOKUP(B23,RMS!B:E,4,FALSE)</f>
        <v>180492.153453059</v>
      </c>
      <c r="K23" s="22">
        <f t="shared" si="1"/>
        <v>5.4316987982019782E-2</v>
      </c>
      <c r="L23" s="22">
        <f t="shared" si="2"/>
        <v>4.4694097596220672E-4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913429.47820000001</v>
      </c>
      <c r="F24" s="25">
        <f>VLOOKUP(C24,RA!B28:I63,8,0)</f>
        <v>36487.262499999997</v>
      </c>
      <c r="G24" s="16">
        <f t="shared" si="0"/>
        <v>876942.21570000006</v>
      </c>
      <c r="H24" s="27">
        <f>RA!J28</f>
        <v>3.9945352510301801</v>
      </c>
      <c r="I24" s="20">
        <f>VLOOKUP(B24,RMS!B:D,3,FALSE)</f>
        <v>913429.47445044201</v>
      </c>
      <c r="J24" s="21">
        <f>VLOOKUP(B24,RMS!B:E,4,FALSE)</f>
        <v>876942.20297787595</v>
      </c>
      <c r="K24" s="22">
        <f t="shared" si="1"/>
        <v>3.7495580036193132E-3</v>
      </c>
      <c r="L24" s="22">
        <f t="shared" si="2"/>
        <v>1.2722124112769961E-2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597170.03449999995</v>
      </c>
      <c r="F25" s="25">
        <f>VLOOKUP(C25,RA!B29:I64,8,0)</f>
        <v>81958.604900000006</v>
      </c>
      <c r="G25" s="16">
        <f t="shared" si="0"/>
        <v>515211.42959999992</v>
      </c>
      <c r="H25" s="27">
        <f>RA!J29</f>
        <v>13.7245005886175</v>
      </c>
      <c r="I25" s="20">
        <f>VLOOKUP(B25,RMS!B:D,3,FALSE)</f>
        <v>597170.034712389</v>
      </c>
      <c r="J25" s="21">
        <f>VLOOKUP(B25,RMS!B:E,4,FALSE)</f>
        <v>515211.445901578</v>
      </c>
      <c r="K25" s="22">
        <f t="shared" si="1"/>
        <v>-2.1238904446363449E-4</v>
      </c>
      <c r="L25" s="22">
        <f t="shared" si="2"/>
        <v>-1.6301578085403889E-2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795185.63080000004</v>
      </c>
      <c r="F26" s="25">
        <f>VLOOKUP(C26,RA!B30:I65,8,0)</f>
        <v>83825.760599999994</v>
      </c>
      <c r="G26" s="16">
        <f t="shared" si="0"/>
        <v>711359.8702</v>
      </c>
      <c r="H26" s="27">
        <f>RA!J30</f>
        <v>10.5416593752665</v>
      </c>
      <c r="I26" s="20">
        <f>VLOOKUP(B26,RMS!B:D,3,FALSE)</f>
        <v>795185.58525486698</v>
      </c>
      <c r="J26" s="21">
        <f>VLOOKUP(B26,RMS!B:E,4,FALSE)</f>
        <v>711359.86475782096</v>
      </c>
      <c r="K26" s="22">
        <f t="shared" si="1"/>
        <v>4.5545133063569665E-2</v>
      </c>
      <c r="L26" s="22">
        <f t="shared" si="2"/>
        <v>5.4421790409833193E-3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612613.81429999997</v>
      </c>
      <c r="F27" s="25">
        <f>VLOOKUP(C27,RA!B31:I66,8,0)</f>
        <v>46969.893700000001</v>
      </c>
      <c r="G27" s="16">
        <f t="shared" si="0"/>
        <v>565643.92059999995</v>
      </c>
      <c r="H27" s="27">
        <f>RA!J31</f>
        <v>7.6671293731222701</v>
      </c>
      <c r="I27" s="20">
        <f>VLOOKUP(B27,RMS!B:D,3,FALSE)</f>
        <v>612613.838345133</v>
      </c>
      <c r="J27" s="21">
        <f>VLOOKUP(B27,RMS!B:E,4,FALSE)</f>
        <v>565643.91111681401</v>
      </c>
      <c r="K27" s="22">
        <f t="shared" si="1"/>
        <v>-2.4045133031904697E-2</v>
      </c>
      <c r="L27" s="22">
        <f t="shared" si="2"/>
        <v>9.4831859460100532E-3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114144.633</v>
      </c>
      <c r="F28" s="25">
        <f>VLOOKUP(C28,RA!B32:I67,8,0)</f>
        <v>32247.4058</v>
      </c>
      <c r="G28" s="16">
        <f t="shared" si="0"/>
        <v>81897.227199999994</v>
      </c>
      <c r="H28" s="27">
        <f>RA!J32</f>
        <v>28.251355278351099</v>
      </c>
      <c r="I28" s="20">
        <f>VLOOKUP(B28,RMS!B:D,3,FALSE)</f>
        <v>114144.562731828</v>
      </c>
      <c r="J28" s="21">
        <f>VLOOKUP(B28,RMS!B:E,4,FALSE)</f>
        <v>81897.215620725096</v>
      </c>
      <c r="K28" s="22">
        <f t="shared" si="1"/>
        <v>7.0268171999487095E-2</v>
      </c>
      <c r="L28" s="22">
        <f t="shared" si="2"/>
        <v>1.1579274898394942E-2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4.2735000000000003</v>
      </c>
      <c r="F29" s="25">
        <f>VLOOKUP(C29,RA!B33:I68,8,0)</f>
        <v>3.2475000000000001</v>
      </c>
      <c r="G29" s="16">
        <f t="shared" si="0"/>
        <v>1.0260000000000002</v>
      </c>
      <c r="H29" s="27">
        <f>RA!J33</f>
        <v>75.991575991575999</v>
      </c>
      <c r="I29" s="20">
        <f>VLOOKUP(B29,RMS!B:D,3,FALSE)</f>
        <v>4.2735000000000003</v>
      </c>
      <c r="J29" s="21">
        <f>VLOOKUP(B29,RMS!B:E,4,FALSE)</f>
        <v>1.026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186166.8602</v>
      </c>
      <c r="F31" s="25">
        <f>VLOOKUP(C31,RA!B35:I70,8,0)</f>
        <v>20200.7569</v>
      </c>
      <c r="G31" s="16">
        <f t="shared" si="0"/>
        <v>165966.10329999999</v>
      </c>
      <c r="H31" s="27">
        <f>RA!J35</f>
        <v>10.8508876812437</v>
      </c>
      <c r="I31" s="20">
        <f>VLOOKUP(B31,RMS!B:D,3,FALSE)</f>
        <v>186166.86</v>
      </c>
      <c r="J31" s="21">
        <f>VLOOKUP(B31,RMS!B:E,4,FALSE)</f>
        <v>165966.10819999999</v>
      </c>
      <c r="K31" s="22">
        <f t="shared" si="1"/>
        <v>2.0000000949949026E-4</v>
      </c>
      <c r="L31" s="22">
        <f t="shared" si="2"/>
        <v>-4.8999999999068677E-3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203170.08530000001</v>
      </c>
      <c r="F35" s="25">
        <f>VLOOKUP(C35,RA!B8:I74,8,0)</f>
        <v>10273.541499999999</v>
      </c>
      <c r="G35" s="16">
        <f t="shared" si="0"/>
        <v>192896.54380000001</v>
      </c>
      <c r="H35" s="27">
        <f>RA!J39</f>
        <v>5.0566211481528596</v>
      </c>
      <c r="I35" s="20">
        <f>VLOOKUP(B35,RMS!B:D,3,FALSE)</f>
        <v>203170.085470085</v>
      </c>
      <c r="J35" s="21">
        <f>VLOOKUP(B35,RMS!B:E,4,FALSE)</f>
        <v>192896.54273504301</v>
      </c>
      <c r="K35" s="22">
        <f t="shared" si="1"/>
        <v>-1.7008499708026648E-4</v>
      </c>
      <c r="L35" s="22">
        <f t="shared" si="2"/>
        <v>1.0649570031091571E-3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523433.92869999999</v>
      </c>
      <c r="F36" s="25">
        <f>VLOOKUP(C36,RA!B8:I75,8,0)</f>
        <v>38608.812100000003</v>
      </c>
      <c r="G36" s="16">
        <f t="shared" si="0"/>
        <v>484825.11660000001</v>
      </c>
      <c r="H36" s="27">
        <f>RA!J40</f>
        <v>7.37606218914559</v>
      </c>
      <c r="I36" s="20">
        <f>VLOOKUP(B36,RMS!B:D,3,FALSE)</f>
        <v>523433.91960683803</v>
      </c>
      <c r="J36" s="21">
        <f>VLOOKUP(B36,RMS!B:E,4,FALSE)</f>
        <v>484825.114173504</v>
      </c>
      <c r="K36" s="22">
        <f t="shared" si="1"/>
        <v>9.0931619633920491E-3</v>
      </c>
      <c r="L36" s="22">
        <f t="shared" si="2"/>
        <v>2.4264960084110498E-3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20148.847900000001</v>
      </c>
      <c r="F40" s="25">
        <f>VLOOKUP(C40,RA!B8:I78,8,0)</f>
        <v>2481.5072</v>
      </c>
      <c r="G40" s="16">
        <f t="shared" si="0"/>
        <v>17667.340700000001</v>
      </c>
      <c r="H40" s="27">
        <f>RA!J43</f>
        <v>0</v>
      </c>
      <c r="I40" s="20">
        <f>VLOOKUP(B40,RMS!B:D,3,FALSE)</f>
        <v>20148.847969139999</v>
      </c>
      <c r="J40" s="21">
        <f>VLOOKUP(B40,RMS!B:E,4,FALSE)</f>
        <v>17667.340291959801</v>
      </c>
      <c r="K40" s="22">
        <f t="shared" si="1"/>
        <v>-6.9139998231548816E-5</v>
      </c>
      <c r="L40" s="22">
        <f t="shared" si="2"/>
        <v>4.0804019954521209E-4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activeCell="A8"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7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7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8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6"/>
      <c r="W4" s="46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7" t="s">
        <v>4</v>
      </c>
      <c r="C6" s="48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9" t="s">
        <v>5</v>
      </c>
      <c r="B7" s="50"/>
      <c r="C7" s="51"/>
      <c r="D7" s="66">
        <v>14542291.1315</v>
      </c>
      <c r="E7" s="66">
        <v>16643987</v>
      </c>
      <c r="F7" s="67">
        <v>87.372641732416596</v>
      </c>
      <c r="G7" s="66">
        <v>20139852.611699998</v>
      </c>
      <c r="H7" s="67">
        <v>-27.793458016411499</v>
      </c>
      <c r="I7" s="66">
        <v>1904409.9291000001</v>
      </c>
      <c r="J7" s="67">
        <v>13.095666369757</v>
      </c>
      <c r="K7" s="66">
        <v>2313082.9013</v>
      </c>
      <c r="L7" s="67">
        <v>11.4851034210461</v>
      </c>
      <c r="M7" s="67">
        <v>-0.17667891279223799</v>
      </c>
      <c r="N7" s="66">
        <v>14542291.1315</v>
      </c>
      <c r="O7" s="66">
        <v>6507422476.0795002</v>
      </c>
      <c r="P7" s="66">
        <v>818323</v>
      </c>
      <c r="Q7" s="66">
        <v>1130502</v>
      </c>
      <c r="R7" s="67">
        <v>-27.614192633007299</v>
      </c>
      <c r="S7" s="66">
        <v>17.770844924925701</v>
      </c>
      <c r="T7" s="66">
        <v>17.977675472577701</v>
      </c>
      <c r="U7" s="68">
        <v>-1.1638757106131701</v>
      </c>
      <c r="V7" s="56"/>
      <c r="W7" s="56"/>
    </row>
    <row r="8" spans="1:23" ht="14.25" thickBot="1" x14ac:dyDescent="0.2">
      <c r="A8" s="52">
        <v>41974</v>
      </c>
      <c r="B8" s="42" t="s">
        <v>6</v>
      </c>
      <c r="C8" s="43"/>
      <c r="D8" s="69">
        <v>564320.33319999999</v>
      </c>
      <c r="E8" s="69">
        <v>648800</v>
      </c>
      <c r="F8" s="70">
        <v>86.979089580764494</v>
      </c>
      <c r="G8" s="69">
        <v>749640.22699999996</v>
      </c>
      <c r="H8" s="70">
        <v>-24.7211778564279</v>
      </c>
      <c r="I8" s="69">
        <v>156197.36009999999</v>
      </c>
      <c r="J8" s="70">
        <v>27.678846731301899</v>
      </c>
      <c r="K8" s="69">
        <v>143605.1073</v>
      </c>
      <c r="L8" s="70">
        <v>19.156536979705098</v>
      </c>
      <c r="M8" s="70">
        <v>8.7686664052232993E-2</v>
      </c>
      <c r="N8" s="69">
        <v>564320.33319999999</v>
      </c>
      <c r="O8" s="69">
        <v>247315945.7446</v>
      </c>
      <c r="P8" s="69">
        <v>21832</v>
      </c>
      <c r="Q8" s="69">
        <v>28940</v>
      </c>
      <c r="R8" s="70">
        <v>-24.561161022805798</v>
      </c>
      <c r="S8" s="69">
        <v>25.848311341150598</v>
      </c>
      <c r="T8" s="69">
        <v>26.124258845888001</v>
      </c>
      <c r="U8" s="71">
        <v>-1.0675649217290699</v>
      </c>
      <c r="V8" s="56"/>
      <c r="W8" s="56"/>
    </row>
    <row r="9" spans="1:23" ht="12" customHeight="1" thickBot="1" x14ac:dyDescent="0.2">
      <c r="A9" s="53"/>
      <c r="B9" s="42" t="s">
        <v>7</v>
      </c>
      <c r="C9" s="43"/>
      <c r="D9" s="69">
        <v>76051.559899999993</v>
      </c>
      <c r="E9" s="69">
        <v>76629</v>
      </c>
      <c r="F9" s="70">
        <v>99.246447037022605</v>
      </c>
      <c r="G9" s="69">
        <v>135068.15640000001</v>
      </c>
      <c r="H9" s="70">
        <v>-43.693937988776703</v>
      </c>
      <c r="I9" s="69">
        <v>18254.5026</v>
      </c>
      <c r="J9" s="70">
        <v>24.002798396249599</v>
      </c>
      <c r="K9" s="69">
        <v>30584.520100000002</v>
      </c>
      <c r="L9" s="70">
        <v>22.6437680909962</v>
      </c>
      <c r="M9" s="70">
        <v>-0.40314569133945599</v>
      </c>
      <c r="N9" s="69">
        <v>76051.559899999993</v>
      </c>
      <c r="O9" s="69">
        <v>42114987.049599998</v>
      </c>
      <c r="P9" s="69">
        <v>4382</v>
      </c>
      <c r="Q9" s="69">
        <v>8508</v>
      </c>
      <c r="R9" s="70">
        <v>-48.495533615420797</v>
      </c>
      <c r="S9" s="69">
        <v>17.355444979461399</v>
      </c>
      <c r="T9" s="69">
        <v>17.482638845792199</v>
      </c>
      <c r="U9" s="71">
        <v>-0.73287585816026202</v>
      </c>
      <c r="V9" s="56"/>
      <c r="W9" s="56"/>
    </row>
    <row r="10" spans="1:23" ht="14.25" thickBot="1" x14ac:dyDescent="0.2">
      <c r="A10" s="53"/>
      <c r="B10" s="42" t="s">
        <v>8</v>
      </c>
      <c r="C10" s="43"/>
      <c r="D10" s="69">
        <v>92480.249500000005</v>
      </c>
      <c r="E10" s="69">
        <v>94729</v>
      </c>
      <c r="F10" s="70">
        <v>97.626122412355301</v>
      </c>
      <c r="G10" s="69">
        <v>177668.68410000001</v>
      </c>
      <c r="H10" s="70">
        <v>-47.947917795154098</v>
      </c>
      <c r="I10" s="69">
        <v>24066.248</v>
      </c>
      <c r="J10" s="70">
        <v>26.0231218342463</v>
      </c>
      <c r="K10" s="69">
        <v>44925.632400000002</v>
      </c>
      <c r="L10" s="70">
        <v>25.286185141504099</v>
      </c>
      <c r="M10" s="70">
        <v>-0.46430919912882501</v>
      </c>
      <c r="N10" s="69">
        <v>92480.249500000005</v>
      </c>
      <c r="O10" s="69">
        <v>58902918.633699998</v>
      </c>
      <c r="P10" s="69">
        <v>75219</v>
      </c>
      <c r="Q10" s="69">
        <v>108684</v>
      </c>
      <c r="R10" s="70">
        <v>-30.791100806006401</v>
      </c>
      <c r="S10" s="69">
        <v>1.2294799119903199</v>
      </c>
      <c r="T10" s="69">
        <v>1.6345642440469601</v>
      </c>
      <c r="U10" s="71">
        <v>-32.947616964385901</v>
      </c>
      <c r="V10" s="56"/>
      <c r="W10" s="56"/>
    </row>
    <row r="11" spans="1:23" ht="14.25" thickBot="1" x14ac:dyDescent="0.2">
      <c r="A11" s="53"/>
      <c r="B11" s="42" t="s">
        <v>9</v>
      </c>
      <c r="C11" s="43"/>
      <c r="D11" s="69">
        <v>74487.666800000006</v>
      </c>
      <c r="E11" s="69">
        <v>69937</v>
      </c>
      <c r="F11" s="70">
        <v>106.506808699258</v>
      </c>
      <c r="G11" s="69">
        <v>84420.983699999997</v>
      </c>
      <c r="H11" s="70">
        <v>-11.766407431710601</v>
      </c>
      <c r="I11" s="69">
        <v>19195.551200000002</v>
      </c>
      <c r="J11" s="70">
        <v>25.770106682949599</v>
      </c>
      <c r="K11" s="69">
        <v>16576.160100000001</v>
      </c>
      <c r="L11" s="70">
        <v>19.635118395333301</v>
      </c>
      <c r="M11" s="70">
        <v>0.15802158546960501</v>
      </c>
      <c r="N11" s="69">
        <v>74487.666800000006</v>
      </c>
      <c r="O11" s="69">
        <v>24540334.112</v>
      </c>
      <c r="P11" s="69">
        <v>3261</v>
      </c>
      <c r="Q11" s="69">
        <v>4986</v>
      </c>
      <c r="R11" s="70">
        <v>-34.596871239470502</v>
      </c>
      <c r="S11" s="69">
        <v>22.841970806501099</v>
      </c>
      <c r="T11" s="69">
        <v>20.391331087043699</v>
      </c>
      <c r="U11" s="71">
        <v>10.728670219471001</v>
      </c>
      <c r="V11" s="56"/>
      <c r="W11" s="56"/>
    </row>
    <row r="12" spans="1:23" ht="14.25" thickBot="1" x14ac:dyDescent="0.2">
      <c r="A12" s="53"/>
      <c r="B12" s="42" t="s">
        <v>10</v>
      </c>
      <c r="C12" s="43"/>
      <c r="D12" s="69">
        <v>265889.64799999999</v>
      </c>
      <c r="E12" s="69">
        <v>305924</v>
      </c>
      <c r="F12" s="70">
        <v>86.913628221388294</v>
      </c>
      <c r="G12" s="69">
        <v>357686.81679999997</v>
      </c>
      <c r="H12" s="70">
        <v>-25.6641185776014</v>
      </c>
      <c r="I12" s="69">
        <v>47306.7552</v>
      </c>
      <c r="J12" s="70">
        <v>17.791875522735701</v>
      </c>
      <c r="K12" s="69">
        <v>-21566.161400000001</v>
      </c>
      <c r="L12" s="70">
        <v>-6.0293419793714902</v>
      </c>
      <c r="M12" s="70">
        <v>-3.19356399697537</v>
      </c>
      <c r="N12" s="69">
        <v>265889.64799999999</v>
      </c>
      <c r="O12" s="69">
        <v>87043451.835099995</v>
      </c>
      <c r="P12" s="69">
        <v>2356</v>
      </c>
      <c r="Q12" s="69">
        <v>2799</v>
      </c>
      <c r="R12" s="70">
        <v>-15.827081100393</v>
      </c>
      <c r="S12" s="69">
        <v>112.856387096774</v>
      </c>
      <c r="T12" s="69">
        <v>106.10834462308</v>
      </c>
      <c r="U12" s="71">
        <v>5.9793181824154198</v>
      </c>
      <c r="V12" s="56"/>
      <c r="W12" s="56"/>
    </row>
    <row r="13" spans="1:23" ht="14.25" thickBot="1" x14ac:dyDescent="0.2">
      <c r="A13" s="53"/>
      <c r="B13" s="42" t="s">
        <v>11</v>
      </c>
      <c r="C13" s="43"/>
      <c r="D13" s="69">
        <v>409849.31939999998</v>
      </c>
      <c r="E13" s="69">
        <v>404200</v>
      </c>
      <c r="F13" s="70">
        <v>101.39765447798101</v>
      </c>
      <c r="G13" s="69">
        <v>619068.25170000002</v>
      </c>
      <c r="H13" s="70">
        <v>-33.795778046357903</v>
      </c>
      <c r="I13" s="69">
        <v>111057.26549999999</v>
      </c>
      <c r="J13" s="70">
        <v>27.097096479892301</v>
      </c>
      <c r="K13" s="69">
        <v>108067.90150000001</v>
      </c>
      <c r="L13" s="70">
        <v>17.456540729271602</v>
      </c>
      <c r="M13" s="70">
        <v>2.7661904770123001E-2</v>
      </c>
      <c r="N13" s="69">
        <v>409849.31939999998</v>
      </c>
      <c r="O13" s="69">
        <v>124129502.35259999</v>
      </c>
      <c r="P13" s="69">
        <v>10157</v>
      </c>
      <c r="Q13" s="69">
        <v>14838</v>
      </c>
      <c r="R13" s="70">
        <v>-31.547378352877701</v>
      </c>
      <c r="S13" s="69">
        <v>40.351414728758499</v>
      </c>
      <c r="T13" s="69">
        <v>35.825960870737298</v>
      </c>
      <c r="U13" s="71">
        <v>11.2151058108897</v>
      </c>
      <c r="V13" s="56"/>
      <c r="W13" s="56"/>
    </row>
    <row r="14" spans="1:23" ht="14.25" thickBot="1" x14ac:dyDescent="0.2">
      <c r="A14" s="53"/>
      <c r="B14" s="42" t="s">
        <v>12</v>
      </c>
      <c r="C14" s="43"/>
      <c r="D14" s="69">
        <v>205167.83059999999</v>
      </c>
      <c r="E14" s="69">
        <v>136126</v>
      </c>
      <c r="F14" s="70">
        <v>150.71906219238099</v>
      </c>
      <c r="G14" s="69">
        <v>264004.5</v>
      </c>
      <c r="H14" s="70">
        <v>-22.286237317924499</v>
      </c>
      <c r="I14" s="69">
        <v>38047.881399999998</v>
      </c>
      <c r="J14" s="70">
        <v>18.544759813822399</v>
      </c>
      <c r="K14" s="69">
        <v>50575.3557</v>
      </c>
      <c r="L14" s="70">
        <v>19.157005164684701</v>
      </c>
      <c r="M14" s="70">
        <v>-0.24769918326051399</v>
      </c>
      <c r="N14" s="69">
        <v>205167.83059999999</v>
      </c>
      <c r="O14" s="69">
        <v>60439852.633699998</v>
      </c>
      <c r="P14" s="69">
        <v>2860</v>
      </c>
      <c r="Q14" s="69">
        <v>4882</v>
      </c>
      <c r="R14" s="70">
        <v>-41.417451863990202</v>
      </c>
      <c r="S14" s="69">
        <v>71.737003706293706</v>
      </c>
      <c r="T14" s="69">
        <v>66.285493957394493</v>
      </c>
      <c r="U14" s="71">
        <v>7.5992994789952801</v>
      </c>
      <c r="V14" s="56"/>
      <c r="W14" s="56"/>
    </row>
    <row r="15" spans="1:23" ht="14.25" thickBot="1" x14ac:dyDescent="0.2">
      <c r="A15" s="53"/>
      <c r="B15" s="42" t="s">
        <v>13</v>
      </c>
      <c r="C15" s="43"/>
      <c r="D15" s="69">
        <v>122650.7013</v>
      </c>
      <c r="E15" s="69">
        <v>106571</v>
      </c>
      <c r="F15" s="70">
        <v>115.088252244982</v>
      </c>
      <c r="G15" s="69">
        <v>184482.15719999999</v>
      </c>
      <c r="H15" s="70">
        <v>-33.516225546391198</v>
      </c>
      <c r="I15" s="69">
        <v>16725.652300000002</v>
      </c>
      <c r="J15" s="70">
        <v>13.6368175010182</v>
      </c>
      <c r="K15" s="69">
        <v>25698.7114</v>
      </c>
      <c r="L15" s="70">
        <v>13.930188040971199</v>
      </c>
      <c r="M15" s="70">
        <v>-0.34916377558137002</v>
      </c>
      <c r="N15" s="69">
        <v>122650.7013</v>
      </c>
      <c r="O15" s="69">
        <v>47132784.635899998</v>
      </c>
      <c r="P15" s="69">
        <v>3698</v>
      </c>
      <c r="Q15" s="69">
        <v>5917</v>
      </c>
      <c r="R15" s="70">
        <v>-37.502112557038998</v>
      </c>
      <c r="S15" s="69">
        <v>33.166766170903202</v>
      </c>
      <c r="T15" s="69">
        <v>30.717281781308099</v>
      </c>
      <c r="U15" s="71">
        <v>7.3853579121138297</v>
      </c>
      <c r="V15" s="56"/>
      <c r="W15" s="56"/>
    </row>
    <row r="16" spans="1:23" ht="14.25" thickBot="1" x14ac:dyDescent="0.2">
      <c r="A16" s="53"/>
      <c r="B16" s="42" t="s">
        <v>14</v>
      </c>
      <c r="C16" s="43"/>
      <c r="D16" s="69">
        <v>653982.21189999999</v>
      </c>
      <c r="E16" s="69">
        <v>489100</v>
      </c>
      <c r="F16" s="70">
        <v>133.71134980576599</v>
      </c>
      <c r="G16" s="69">
        <v>851753.223</v>
      </c>
      <c r="H16" s="70">
        <v>-23.219285323444002</v>
      </c>
      <c r="I16" s="69">
        <v>31767.6662</v>
      </c>
      <c r="J16" s="70">
        <v>4.8575734357829301</v>
      </c>
      <c r="K16" s="69">
        <v>66902.466</v>
      </c>
      <c r="L16" s="70">
        <v>7.8546771756682903</v>
      </c>
      <c r="M16" s="70">
        <v>-0.52516449543130395</v>
      </c>
      <c r="N16" s="69">
        <v>653982.21189999999</v>
      </c>
      <c r="O16" s="69">
        <v>336455757.63</v>
      </c>
      <c r="P16" s="69">
        <v>28216</v>
      </c>
      <c r="Q16" s="69">
        <v>47932</v>
      </c>
      <c r="R16" s="70">
        <v>-41.133272135525303</v>
      </c>
      <c r="S16" s="69">
        <v>23.1777081053303</v>
      </c>
      <c r="T16" s="69">
        <v>21.585011186681101</v>
      </c>
      <c r="U16" s="71">
        <v>6.8716756264735803</v>
      </c>
      <c r="V16" s="56"/>
      <c r="W16" s="56"/>
    </row>
    <row r="17" spans="1:23" ht="12" thickBot="1" x14ac:dyDescent="0.2">
      <c r="A17" s="53"/>
      <c r="B17" s="42" t="s">
        <v>15</v>
      </c>
      <c r="C17" s="43"/>
      <c r="D17" s="69">
        <v>451663.7868</v>
      </c>
      <c r="E17" s="69">
        <v>610400</v>
      </c>
      <c r="F17" s="70">
        <v>73.994722608125798</v>
      </c>
      <c r="G17" s="69">
        <v>538238.41610000003</v>
      </c>
      <c r="H17" s="70">
        <v>-16.084810505966399</v>
      </c>
      <c r="I17" s="69">
        <v>62758.4395</v>
      </c>
      <c r="J17" s="70">
        <v>13.894946049281099</v>
      </c>
      <c r="K17" s="69">
        <v>70074.228499999997</v>
      </c>
      <c r="L17" s="70">
        <v>13.0191800517971</v>
      </c>
      <c r="M17" s="70">
        <v>-0.104400564324443</v>
      </c>
      <c r="N17" s="69">
        <v>451663.7868</v>
      </c>
      <c r="O17" s="69">
        <v>316519324.76789999</v>
      </c>
      <c r="P17" s="69">
        <v>9655</v>
      </c>
      <c r="Q17" s="69">
        <v>12111</v>
      </c>
      <c r="R17" s="70">
        <v>-20.2790851292214</v>
      </c>
      <c r="S17" s="69">
        <v>46.780298995339201</v>
      </c>
      <c r="T17" s="69">
        <v>46.606280852117898</v>
      </c>
      <c r="U17" s="71">
        <v>0.37199023297955902</v>
      </c>
      <c r="V17" s="55"/>
      <c r="W17" s="55"/>
    </row>
    <row r="18" spans="1:23" ht="12" thickBot="1" x14ac:dyDescent="0.2">
      <c r="A18" s="53"/>
      <c r="B18" s="42" t="s">
        <v>16</v>
      </c>
      <c r="C18" s="43"/>
      <c r="D18" s="69">
        <v>1390413.1665000001</v>
      </c>
      <c r="E18" s="69">
        <v>1311000</v>
      </c>
      <c r="F18" s="70">
        <v>106.057449771167</v>
      </c>
      <c r="G18" s="69">
        <v>2122603.7642999999</v>
      </c>
      <c r="H18" s="70">
        <v>-34.494926001483996</v>
      </c>
      <c r="I18" s="69">
        <v>237779.394</v>
      </c>
      <c r="J18" s="70">
        <v>17.101347982668099</v>
      </c>
      <c r="K18" s="69">
        <v>317176.45600000001</v>
      </c>
      <c r="L18" s="70">
        <v>14.942800975602699</v>
      </c>
      <c r="M18" s="70">
        <v>-0.25032457642442402</v>
      </c>
      <c r="N18" s="69">
        <v>1390413.1665000001</v>
      </c>
      <c r="O18" s="69">
        <v>742550436.04750001</v>
      </c>
      <c r="P18" s="69">
        <v>67873</v>
      </c>
      <c r="Q18" s="69">
        <v>111837</v>
      </c>
      <c r="R18" s="70">
        <v>-39.310782656902497</v>
      </c>
      <c r="S18" s="69">
        <v>20.485512155054298</v>
      </c>
      <c r="T18" s="69">
        <v>21.045871127623201</v>
      </c>
      <c r="U18" s="71">
        <v>-2.7353915700403402</v>
      </c>
      <c r="V18" s="55"/>
      <c r="W18" s="55"/>
    </row>
    <row r="19" spans="1:23" ht="12" thickBot="1" x14ac:dyDescent="0.2">
      <c r="A19" s="53"/>
      <c r="B19" s="42" t="s">
        <v>17</v>
      </c>
      <c r="C19" s="43"/>
      <c r="D19" s="69">
        <v>599215.41969999997</v>
      </c>
      <c r="E19" s="69">
        <v>629200</v>
      </c>
      <c r="F19" s="70">
        <v>95.234491369993606</v>
      </c>
      <c r="G19" s="69">
        <v>870682.16310000001</v>
      </c>
      <c r="H19" s="70">
        <v>-31.1786269324115</v>
      </c>
      <c r="I19" s="69">
        <v>56903.006099999999</v>
      </c>
      <c r="J19" s="70">
        <v>9.4962519703663109</v>
      </c>
      <c r="K19" s="69">
        <v>62469.964800000002</v>
      </c>
      <c r="L19" s="70">
        <v>7.1748299721198201</v>
      </c>
      <c r="M19" s="70">
        <v>-8.9114164187908004E-2</v>
      </c>
      <c r="N19" s="69">
        <v>599215.41969999997</v>
      </c>
      <c r="O19" s="69">
        <v>248074680.99239999</v>
      </c>
      <c r="P19" s="69">
        <v>13943</v>
      </c>
      <c r="Q19" s="69">
        <v>22098</v>
      </c>
      <c r="R19" s="70">
        <v>-36.903792198388999</v>
      </c>
      <c r="S19" s="69">
        <v>42.9760754285304</v>
      </c>
      <c r="T19" s="69">
        <v>44.229863729749297</v>
      </c>
      <c r="U19" s="71">
        <v>-2.9174099512737399</v>
      </c>
      <c r="V19" s="55"/>
      <c r="W19" s="55"/>
    </row>
    <row r="20" spans="1:23" ht="12" thickBot="1" x14ac:dyDescent="0.2">
      <c r="A20" s="53"/>
      <c r="B20" s="42" t="s">
        <v>18</v>
      </c>
      <c r="C20" s="43"/>
      <c r="D20" s="69">
        <v>905655.47149999999</v>
      </c>
      <c r="E20" s="69">
        <v>991000</v>
      </c>
      <c r="F20" s="70">
        <v>91.388039505549997</v>
      </c>
      <c r="G20" s="69">
        <v>1270202.3469</v>
      </c>
      <c r="H20" s="70">
        <v>-28.699905671698499</v>
      </c>
      <c r="I20" s="69">
        <v>79245.716700000004</v>
      </c>
      <c r="J20" s="70">
        <v>8.7500952838885393</v>
      </c>
      <c r="K20" s="69">
        <v>69031.559800000003</v>
      </c>
      <c r="L20" s="70">
        <v>5.4346899900220897</v>
      </c>
      <c r="M20" s="70">
        <v>0.147963582593132</v>
      </c>
      <c r="N20" s="69">
        <v>905655.47149999999</v>
      </c>
      <c r="O20" s="69">
        <v>385318563.44129997</v>
      </c>
      <c r="P20" s="69">
        <v>38346</v>
      </c>
      <c r="Q20" s="69">
        <v>50244</v>
      </c>
      <c r="R20" s="70">
        <v>-23.6804394554574</v>
      </c>
      <c r="S20" s="69">
        <v>23.617990703072</v>
      </c>
      <c r="T20" s="69">
        <v>23.0171313330945</v>
      </c>
      <c r="U20" s="71">
        <v>2.5440748856733699</v>
      </c>
      <c r="V20" s="55"/>
      <c r="W20" s="55"/>
    </row>
    <row r="21" spans="1:23" ht="12" thickBot="1" x14ac:dyDescent="0.2">
      <c r="A21" s="53"/>
      <c r="B21" s="42" t="s">
        <v>19</v>
      </c>
      <c r="C21" s="43"/>
      <c r="D21" s="69">
        <v>317611.37729999999</v>
      </c>
      <c r="E21" s="69">
        <v>326000</v>
      </c>
      <c r="F21" s="70">
        <v>97.426802852760702</v>
      </c>
      <c r="G21" s="69">
        <v>425311.79100000003</v>
      </c>
      <c r="H21" s="70">
        <v>-25.322696426255401</v>
      </c>
      <c r="I21" s="69">
        <v>36593.386700000003</v>
      </c>
      <c r="J21" s="70">
        <v>11.521434468462299</v>
      </c>
      <c r="K21" s="69">
        <v>56073.260300000002</v>
      </c>
      <c r="L21" s="70">
        <v>13.1840361557246</v>
      </c>
      <c r="M21" s="70">
        <v>-0.34740040967441299</v>
      </c>
      <c r="N21" s="69">
        <v>317611.37729999999</v>
      </c>
      <c r="O21" s="69">
        <v>145418211.33129999</v>
      </c>
      <c r="P21" s="69">
        <v>27910</v>
      </c>
      <c r="Q21" s="69">
        <v>44003</v>
      </c>
      <c r="R21" s="70">
        <v>-36.572506420016801</v>
      </c>
      <c r="S21" s="69">
        <v>11.3798415370835</v>
      </c>
      <c r="T21" s="69">
        <v>10.171670179306</v>
      </c>
      <c r="U21" s="71">
        <v>10.6167678507689</v>
      </c>
      <c r="V21" s="55"/>
      <c r="W21" s="55"/>
    </row>
    <row r="22" spans="1:23" ht="12" thickBot="1" x14ac:dyDescent="0.2">
      <c r="A22" s="53"/>
      <c r="B22" s="42" t="s">
        <v>20</v>
      </c>
      <c r="C22" s="43"/>
      <c r="D22" s="69">
        <v>842320.81920000003</v>
      </c>
      <c r="E22" s="69">
        <v>897500</v>
      </c>
      <c r="F22" s="70">
        <v>93.851901860724197</v>
      </c>
      <c r="G22" s="69">
        <v>1253725.0834999999</v>
      </c>
      <c r="H22" s="70">
        <v>-32.814551588255</v>
      </c>
      <c r="I22" s="69">
        <v>88192.949399999998</v>
      </c>
      <c r="J22" s="70">
        <v>10.470232646482801</v>
      </c>
      <c r="K22" s="69">
        <v>163260.70569999999</v>
      </c>
      <c r="L22" s="70">
        <v>13.022049877492099</v>
      </c>
      <c r="M22" s="70">
        <v>-0.45980296347573602</v>
      </c>
      <c r="N22" s="69">
        <v>842320.81920000003</v>
      </c>
      <c r="O22" s="69">
        <v>443012056.52590001</v>
      </c>
      <c r="P22" s="69">
        <v>49158</v>
      </c>
      <c r="Q22" s="69">
        <v>76138</v>
      </c>
      <c r="R22" s="70">
        <v>-35.435656308282297</v>
      </c>
      <c r="S22" s="69">
        <v>17.134969266447001</v>
      </c>
      <c r="T22" s="69">
        <v>17.262479777509299</v>
      </c>
      <c r="U22" s="71">
        <v>-0.74415371909642103</v>
      </c>
      <c r="V22" s="55"/>
      <c r="W22" s="55"/>
    </row>
    <row r="23" spans="1:23" ht="12" thickBot="1" x14ac:dyDescent="0.2">
      <c r="A23" s="53"/>
      <c r="B23" s="42" t="s">
        <v>21</v>
      </c>
      <c r="C23" s="43"/>
      <c r="D23" s="69">
        <v>2267625.2667999999</v>
      </c>
      <c r="E23" s="69">
        <v>2659300</v>
      </c>
      <c r="F23" s="70">
        <v>85.271510051517296</v>
      </c>
      <c r="G23" s="69">
        <v>3235922.7275999999</v>
      </c>
      <c r="H23" s="70">
        <v>-29.923380201299199</v>
      </c>
      <c r="I23" s="69">
        <v>265829.43800000002</v>
      </c>
      <c r="J23" s="70">
        <v>11.7228116078954</v>
      </c>
      <c r="K23" s="69">
        <v>330019.26730000001</v>
      </c>
      <c r="L23" s="70">
        <v>10.1986139682874</v>
      </c>
      <c r="M23" s="70">
        <v>-0.194503278021186</v>
      </c>
      <c r="N23" s="69">
        <v>2267625.2667999999</v>
      </c>
      <c r="O23" s="69">
        <v>971763504.53830004</v>
      </c>
      <c r="P23" s="69">
        <v>71963</v>
      </c>
      <c r="Q23" s="69">
        <v>102502</v>
      </c>
      <c r="R23" s="70">
        <v>-29.7935650036097</v>
      </c>
      <c r="S23" s="69">
        <v>31.510988519100099</v>
      </c>
      <c r="T23" s="69">
        <v>28.996810833934902</v>
      </c>
      <c r="U23" s="71">
        <v>7.9787331446019198</v>
      </c>
      <c r="V23" s="55"/>
      <c r="W23" s="55"/>
    </row>
    <row r="24" spans="1:23" ht="12" thickBot="1" x14ac:dyDescent="0.2">
      <c r="A24" s="53"/>
      <c r="B24" s="42" t="s">
        <v>22</v>
      </c>
      <c r="C24" s="43"/>
      <c r="D24" s="69">
        <v>238413.93400000001</v>
      </c>
      <c r="E24" s="69">
        <v>281698</v>
      </c>
      <c r="F24" s="70">
        <v>84.634585265071095</v>
      </c>
      <c r="G24" s="69">
        <v>351546.83630000002</v>
      </c>
      <c r="H24" s="70">
        <v>-32.1814593727294</v>
      </c>
      <c r="I24" s="69">
        <v>41651.3272</v>
      </c>
      <c r="J24" s="70">
        <v>17.470173198853399</v>
      </c>
      <c r="K24" s="69">
        <v>55204.523300000001</v>
      </c>
      <c r="L24" s="70">
        <v>15.7033196148265</v>
      </c>
      <c r="M24" s="70">
        <v>-0.24550879692135699</v>
      </c>
      <c r="N24" s="69">
        <v>238413.93400000001</v>
      </c>
      <c r="O24" s="69">
        <v>102028340.2191</v>
      </c>
      <c r="P24" s="69">
        <v>25394</v>
      </c>
      <c r="Q24" s="69">
        <v>34222</v>
      </c>
      <c r="R24" s="70">
        <v>-25.7962714043598</v>
      </c>
      <c r="S24" s="69">
        <v>9.3885931322359593</v>
      </c>
      <c r="T24" s="69">
        <v>10.477805616270199</v>
      </c>
      <c r="U24" s="71">
        <v>-11.6014451653511</v>
      </c>
      <c r="V24" s="55"/>
      <c r="W24" s="55"/>
    </row>
    <row r="25" spans="1:23" ht="12" thickBot="1" x14ac:dyDescent="0.2">
      <c r="A25" s="53"/>
      <c r="B25" s="42" t="s">
        <v>23</v>
      </c>
      <c r="C25" s="43"/>
      <c r="D25" s="69">
        <v>270544.06790000002</v>
      </c>
      <c r="E25" s="69">
        <v>321383</v>
      </c>
      <c r="F25" s="70">
        <v>84.181200592439595</v>
      </c>
      <c r="G25" s="69">
        <v>412810.95039999997</v>
      </c>
      <c r="H25" s="70">
        <v>-34.462962371067903</v>
      </c>
      <c r="I25" s="69">
        <v>22436.528600000001</v>
      </c>
      <c r="J25" s="70">
        <v>8.2931142324263103</v>
      </c>
      <c r="K25" s="69">
        <v>33221.878900000003</v>
      </c>
      <c r="L25" s="70">
        <v>8.0477222970488302</v>
      </c>
      <c r="M25" s="70">
        <v>-0.32464600609931199</v>
      </c>
      <c r="N25" s="69">
        <v>270544.06790000002</v>
      </c>
      <c r="O25" s="69">
        <v>103050484.8002</v>
      </c>
      <c r="P25" s="69">
        <v>17939</v>
      </c>
      <c r="Q25" s="69">
        <v>25379</v>
      </c>
      <c r="R25" s="70">
        <v>-29.3155758698136</v>
      </c>
      <c r="S25" s="69">
        <v>15.081334962929899</v>
      </c>
      <c r="T25" s="69">
        <v>15.907467678001501</v>
      </c>
      <c r="U25" s="71">
        <v>-5.4778487256082302</v>
      </c>
      <c r="V25" s="55"/>
      <c r="W25" s="55"/>
    </row>
    <row r="26" spans="1:23" ht="12" thickBot="1" x14ac:dyDescent="0.2">
      <c r="A26" s="53"/>
      <c r="B26" s="42" t="s">
        <v>24</v>
      </c>
      <c r="C26" s="43"/>
      <c r="D26" s="69">
        <v>578144.50289999996</v>
      </c>
      <c r="E26" s="69">
        <v>489000</v>
      </c>
      <c r="F26" s="70">
        <v>118.229959693252</v>
      </c>
      <c r="G26" s="69">
        <v>567646.74219999998</v>
      </c>
      <c r="H26" s="70">
        <v>1.84934747609302</v>
      </c>
      <c r="I26" s="69">
        <v>127500.0097</v>
      </c>
      <c r="J26" s="70">
        <v>22.053311769022098</v>
      </c>
      <c r="K26" s="69">
        <v>124917.6323</v>
      </c>
      <c r="L26" s="70">
        <v>22.0062272912662</v>
      </c>
      <c r="M26" s="70">
        <v>2.0672641263310001E-2</v>
      </c>
      <c r="N26" s="69">
        <v>578144.50289999996</v>
      </c>
      <c r="O26" s="69">
        <v>209139608.558</v>
      </c>
      <c r="P26" s="69">
        <v>44116</v>
      </c>
      <c r="Q26" s="69">
        <v>54336</v>
      </c>
      <c r="R26" s="70">
        <v>-18.8088928150766</v>
      </c>
      <c r="S26" s="69">
        <v>13.1050979893916</v>
      </c>
      <c r="T26" s="69">
        <v>12.5682160979829</v>
      </c>
      <c r="U26" s="71">
        <v>4.09674076335242</v>
      </c>
      <c r="V26" s="55"/>
      <c r="W26" s="55"/>
    </row>
    <row r="27" spans="1:23" ht="12" thickBot="1" x14ac:dyDescent="0.2">
      <c r="A27" s="53"/>
      <c r="B27" s="42" t="s">
        <v>25</v>
      </c>
      <c r="C27" s="43"/>
      <c r="D27" s="69">
        <v>250336.21189999999</v>
      </c>
      <c r="E27" s="69">
        <v>265183</v>
      </c>
      <c r="F27" s="70">
        <v>94.401304721645104</v>
      </c>
      <c r="G27" s="69">
        <v>322646.37959999999</v>
      </c>
      <c r="H27" s="70">
        <v>-22.411585026816802</v>
      </c>
      <c r="I27" s="69">
        <v>69844.058000000005</v>
      </c>
      <c r="J27" s="70">
        <v>27.900101815034301</v>
      </c>
      <c r="K27" s="69">
        <v>96488.266699999993</v>
      </c>
      <c r="L27" s="70">
        <v>29.9052686782418</v>
      </c>
      <c r="M27" s="70">
        <v>-0.27613936503639203</v>
      </c>
      <c r="N27" s="69">
        <v>250336.21189999999</v>
      </c>
      <c r="O27" s="69">
        <v>94024298.440500006</v>
      </c>
      <c r="P27" s="69">
        <v>32817</v>
      </c>
      <c r="Q27" s="69">
        <v>44542</v>
      </c>
      <c r="R27" s="70">
        <v>-26.323469983386499</v>
      </c>
      <c r="S27" s="69">
        <v>7.6282479172380198</v>
      </c>
      <c r="T27" s="69">
        <v>7.7332988190920897</v>
      </c>
      <c r="U27" s="71">
        <v>-1.3771301482832901</v>
      </c>
      <c r="V27" s="55"/>
      <c r="W27" s="55"/>
    </row>
    <row r="28" spans="1:23" ht="12" thickBot="1" x14ac:dyDescent="0.2">
      <c r="A28" s="53"/>
      <c r="B28" s="42" t="s">
        <v>26</v>
      </c>
      <c r="C28" s="43"/>
      <c r="D28" s="69">
        <v>913429.47820000001</v>
      </c>
      <c r="E28" s="69">
        <v>1434500</v>
      </c>
      <c r="F28" s="70">
        <v>63.675808867201098</v>
      </c>
      <c r="G28" s="69">
        <v>1312025.9016</v>
      </c>
      <c r="H28" s="70">
        <v>-30.380225185639699</v>
      </c>
      <c r="I28" s="69">
        <v>36487.262499999997</v>
      </c>
      <c r="J28" s="70">
        <v>3.9945352510301801</v>
      </c>
      <c r="K28" s="69">
        <v>46565.969599999997</v>
      </c>
      <c r="L28" s="70">
        <v>3.5491654199214602</v>
      </c>
      <c r="M28" s="70">
        <v>-0.216439326542016</v>
      </c>
      <c r="N28" s="69">
        <v>913429.47820000001</v>
      </c>
      <c r="O28" s="69">
        <v>334404673.60290003</v>
      </c>
      <c r="P28" s="69">
        <v>44773</v>
      </c>
      <c r="Q28" s="69">
        <v>54628</v>
      </c>
      <c r="R28" s="70">
        <v>-18.0401991652632</v>
      </c>
      <c r="S28" s="69">
        <v>20.401346306926101</v>
      </c>
      <c r="T28" s="69">
        <v>21.6828111060262</v>
      </c>
      <c r="U28" s="71">
        <v>-6.2812756561321601</v>
      </c>
      <c r="V28" s="55"/>
      <c r="W28" s="55"/>
    </row>
    <row r="29" spans="1:23" ht="12" thickBot="1" x14ac:dyDescent="0.2">
      <c r="A29" s="53"/>
      <c r="B29" s="42" t="s">
        <v>27</v>
      </c>
      <c r="C29" s="43"/>
      <c r="D29" s="69">
        <v>597170.03449999995</v>
      </c>
      <c r="E29" s="69">
        <v>586800</v>
      </c>
      <c r="F29" s="70">
        <v>101.767217876619</v>
      </c>
      <c r="G29" s="69">
        <v>598938.15789999999</v>
      </c>
      <c r="H29" s="70">
        <v>-0.29520967677187898</v>
      </c>
      <c r="I29" s="69">
        <v>81958.604900000006</v>
      </c>
      <c r="J29" s="70">
        <v>13.7245005886175</v>
      </c>
      <c r="K29" s="69">
        <v>97926.379100000006</v>
      </c>
      <c r="L29" s="70">
        <v>16.349998377687299</v>
      </c>
      <c r="M29" s="70">
        <v>-0.16305896681520399</v>
      </c>
      <c r="N29" s="69">
        <v>597170.03449999995</v>
      </c>
      <c r="O29" s="69">
        <v>227392016.13859999</v>
      </c>
      <c r="P29" s="69">
        <v>98583</v>
      </c>
      <c r="Q29" s="69">
        <v>114006</v>
      </c>
      <c r="R29" s="70">
        <v>-13.5282353560339</v>
      </c>
      <c r="S29" s="69">
        <v>6.05753562480347</v>
      </c>
      <c r="T29" s="69">
        <v>6.3118145957230301</v>
      </c>
      <c r="U29" s="71">
        <v>-4.1977296819912198</v>
      </c>
      <c r="V29" s="55"/>
      <c r="W29" s="55"/>
    </row>
    <row r="30" spans="1:23" ht="12" thickBot="1" x14ac:dyDescent="0.2">
      <c r="A30" s="53"/>
      <c r="B30" s="42" t="s">
        <v>28</v>
      </c>
      <c r="C30" s="43"/>
      <c r="D30" s="69">
        <v>795185.63080000004</v>
      </c>
      <c r="E30" s="69">
        <v>879600</v>
      </c>
      <c r="F30" s="70">
        <v>90.4030958162801</v>
      </c>
      <c r="G30" s="69">
        <v>930379.63029999996</v>
      </c>
      <c r="H30" s="70">
        <v>-14.5310575486704</v>
      </c>
      <c r="I30" s="69">
        <v>83825.760599999994</v>
      </c>
      <c r="J30" s="70">
        <v>10.5416593752665</v>
      </c>
      <c r="K30" s="69">
        <v>133900.68369999999</v>
      </c>
      <c r="L30" s="70">
        <v>14.392048077925301</v>
      </c>
      <c r="M30" s="70">
        <v>-0.373970630442718</v>
      </c>
      <c r="N30" s="69">
        <v>795185.63080000004</v>
      </c>
      <c r="O30" s="69">
        <v>400320091.06099999</v>
      </c>
      <c r="P30" s="69">
        <v>60315</v>
      </c>
      <c r="Q30" s="69">
        <v>76876</v>
      </c>
      <c r="R30" s="70">
        <v>-21.542484000208098</v>
      </c>
      <c r="S30" s="69">
        <v>13.183878484622401</v>
      </c>
      <c r="T30" s="69">
        <v>13.122304316041401</v>
      </c>
      <c r="U30" s="71">
        <v>0.46704138431494402</v>
      </c>
      <c r="V30" s="55"/>
      <c r="W30" s="55"/>
    </row>
    <row r="31" spans="1:23" ht="12" thickBot="1" x14ac:dyDescent="0.2">
      <c r="A31" s="53"/>
      <c r="B31" s="42" t="s">
        <v>29</v>
      </c>
      <c r="C31" s="43"/>
      <c r="D31" s="69">
        <v>612613.81429999997</v>
      </c>
      <c r="E31" s="69">
        <v>857700</v>
      </c>
      <c r="F31" s="70">
        <v>71.425185297889698</v>
      </c>
      <c r="G31" s="69">
        <v>980415.91599999997</v>
      </c>
      <c r="H31" s="70">
        <v>-37.514905225181998</v>
      </c>
      <c r="I31" s="69">
        <v>46969.893700000001</v>
      </c>
      <c r="J31" s="70">
        <v>7.6671293731222701</v>
      </c>
      <c r="K31" s="69">
        <v>51618.481</v>
      </c>
      <c r="L31" s="70">
        <v>5.2649574693358998</v>
      </c>
      <c r="M31" s="70">
        <v>-9.0056646571990001E-2</v>
      </c>
      <c r="N31" s="69">
        <v>612613.81429999997</v>
      </c>
      <c r="O31" s="69">
        <v>361636152.36440003</v>
      </c>
      <c r="P31" s="69">
        <v>23989</v>
      </c>
      <c r="Q31" s="69">
        <v>29816</v>
      </c>
      <c r="R31" s="70">
        <v>-19.5431982828012</v>
      </c>
      <c r="S31" s="69">
        <v>25.5372801825837</v>
      </c>
      <c r="T31" s="69">
        <v>23.3622997484572</v>
      </c>
      <c r="U31" s="71">
        <v>8.5168836249437803</v>
      </c>
      <c r="V31" s="55"/>
      <c r="W31" s="55"/>
    </row>
    <row r="32" spans="1:23" ht="12" thickBot="1" x14ac:dyDescent="0.2">
      <c r="A32" s="53"/>
      <c r="B32" s="42" t="s">
        <v>30</v>
      </c>
      <c r="C32" s="43"/>
      <c r="D32" s="69">
        <v>114144.633</v>
      </c>
      <c r="E32" s="69">
        <v>134250</v>
      </c>
      <c r="F32" s="70">
        <v>85.023935195530697</v>
      </c>
      <c r="G32" s="69">
        <v>173455.80729999999</v>
      </c>
      <c r="H32" s="70">
        <v>-34.193824480848001</v>
      </c>
      <c r="I32" s="69">
        <v>32247.4058</v>
      </c>
      <c r="J32" s="70">
        <v>28.251355278351099</v>
      </c>
      <c r="K32" s="69">
        <v>42074.289400000001</v>
      </c>
      <c r="L32" s="70">
        <v>24.256489335771001</v>
      </c>
      <c r="M32" s="70">
        <v>-0.23356029870346401</v>
      </c>
      <c r="N32" s="69">
        <v>114144.633</v>
      </c>
      <c r="O32" s="69">
        <v>49181815.592200004</v>
      </c>
      <c r="P32" s="69">
        <v>25524</v>
      </c>
      <c r="Q32" s="69">
        <v>30607</v>
      </c>
      <c r="R32" s="70">
        <v>-16.607312052798399</v>
      </c>
      <c r="S32" s="69">
        <v>4.4720511283497899</v>
      </c>
      <c r="T32" s="69">
        <v>4.8978582187081399</v>
      </c>
      <c r="U32" s="71">
        <v>-9.5215165957969496</v>
      </c>
      <c r="V32" s="55"/>
      <c r="W32" s="55"/>
    </row>
    <row r="33" spans="1:23" ht="12" thickBot="1" x14ac:dyDescent="0.2">
      <c r="A33" s="53"/>
      <c r="B33" s="42" t="s">
        <v>31</v>
      </c>
      <c r="C33" s="43"/>
      <c r="D33" s="69">
        <v>4.2735000000000003</v>
      </c>
      <c r="E33" s="72"/>
      <c r="F33" s="72"/>
      <c r="G33" s="69">
        <v>16.230899999999998</v>
      </c>
      <c r="H33" s="70">
        <v>-73.670591279596294</v>
      </c>
      <c r="I33" s="69">
        <v>3.2475000000000001</v>
      </c>
      <c r="J33" s="70">
        <v>75.991575991575999</v>
      </c>
      <c r="K33" s="69">
        <v>2.0823999999999998</v>
      </c>
      <c r="L33" s="70">
        <v>12.829849238181501</v>
      </c>
      <c r="M33" s="70">
        <v>0.55949865539761801</v>
      </c>
      <c r="N33" s="69">
        <v>4.2735000000000003</v>
      </c>
      <c r="O33" s="69">
        <v>5012.7506000000003</v>
      </c>
      <c r="P33" s="69">
        <v>2</v>
      </c>
      <c r="Q33" s="72"/>
      <c r="R33" s="72"/>
      <c r="S33" s="69">
        <v>2.1367500000000001</v>
      </c>
      <c r="T33" s="72"/>
      <c r="U33" s="73"/>
      <c r="V33" s="55"/>
      <c r="W33" s="55"/>
    </row>
    <row r="34" spans="1:23" ht="12" thickBot="1" x14ac:dyDescent="0.2">
      <c r="A34" s="53"/>
      <c r="B34" s="42" t="s">
        <v>36</v>
      </c>
      <c r="C34" s="4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55"/>
      <c r="W34" s="55"/>
    </row>
    <row r="35" spans="1:23" ht="12" thickBot="1" x14ac:dyDescent="0.2">
      <c r="A35" s="53"/>
      <c r="B35" s="42" t="s">
        <v>32</v>
      </c>
      <c r="C35" s="43"/>
      <c r="D35" s="69">
        <v>186166.8602</v>
      </c>
      <c r="E35" s="69">
        <v>134194</v>
      </c>
      <c r="F35" s="70">
        <v>138.729645289655</v>
      </c>
      <c r="G35" s="69">
        <v>284981.6018</v>
      </c>
      <c r="H35" s="70">
        <v>-34.674077546012299</v>
      </c>
      <c r="I35" s="69">
        <v>20200.7569</v>
      </c>
      <c r="J35" s="70">
        <v>10.8508876812437</v>
      </c>
      <c r="K35" s="69">
        <v>29793.459800000001</v>
      </c>
      <c r="L35" s="70">
        <v>10.4545204363435</v>
      </c>
      <c r="M35" s="70">
        <v>-0.32197344532641398</v>
      </c>
      <c r="N35" s="69">
        <v>186166.8602</v>
      </c>
      <c r="O35" s="69">
        <v>60577523.587300003</v>
      </c>
      <c r="P35" s="69">
        <v>10956</v>
      </c>
      <c r="Q35" s="69">
        <v>15567</v>
      </c>
      <c r="R35" s="70">
        <v>-29.620350741954098</v>
      </c>
      <c r="S35" s="69">
        <v>16.992228933917499</v>
      </c>
      <c r="T35" s="69">
        <v>17.531353497783801</v>
      </c>
      <c r="U35" s="71">
        <v>-3.1727713060065699</v>
      </c>
      <c r="V35" s="55"/>
      <c r="W35" s="55"/>
    </row>
    <row r="36" spans="1:23" ht="12" thickBot="1" x14ac:dyDescent="0.2">
      <c r="A36" s="53"/>
      <c r="B36" s="42" t="s">
        <v>37</v>
      </c>
      <c r="C36" s="43"/>
      <c r="D36" s="72"/>
      <c r="E36" s="69">
        <v>339300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55"/>
      <c r="W36" s="55"/>
    </row>
    <row r="37" spans="1:23" ht="12" thickBot="1" x14ac:dyDescent="0.2">
      <c r="A37" s="53"/>
      <c r="B37" s="42" t="s">
        <v>38</v>
      </c>
      <c r="C37" s="43"/>
      <c r="D37" s="72"/>
      <c r="E37" s="69">
        <v>149741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55"/>
      <c r="W37" s="55"/>
    </row>
    <row r="38" spans="1:23" ht="12" thickBot="1" x14ac:dyDescent="0.2">
      <c r="A38" s="53"/>
      <c r="B38" s="42" t="s">
        <v>39</v>
      </c>
      <c r="C38" s="43"/>
      <c r="D38" s="72"/>
      <c r="E38" s="69">
        <v>127100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55"/>
      <c r="W38" s="55"/>
    </row>
    <row r="39" spans="1:23" ht="12" customHeight="1" thickBot="1" x14ac:dyDescent="0.2">
      <c r="A39" s="53"/>
      <c r="B39" s="42" t="s">
        <v>33</v>
      </c>
      <c r="C39" s="43"/>
      <c r="D39" s="69">
        <v>203170.08530000001</v>
      </c>
      <c r="E39" s="69">
        <v>314806</v>
      </c>
      <c r="F39" s="70">
        <v>64.538187105709596</v>
      </c>
      <c r="G39" s="69">
        <v>398072.22269999998</v>
      </c>
      <c r="H39" s="70">
        <v>-48.961501528049197</v>
      </c>
      <c r="I39" s="69">
        <v>10273.541499999999</v>
      </c>
      <c r="J39" s="70">
        <v>5.0566211481528596</v>
      </c>
      <c r="K39" s="69">
        <v>22090.163400000001</v>
      </c>
      <c r="L39" s="70">
        <v>5.5492853156568698</v>
      </c>
      <c r="M39" s="70">
        <v>-0.53492686704164505</v>
      </c>
      <c r="N39" s="69">
        <v>203170.08530000001</v>
      </c>
      <c r="O39" s="69">
        <v>94576882.846200004</v>
      </c>
      <c r="P39" s="69">
        <v>330</v>
      </c>
      <c r="Q39" s="69">
        <v>507</v>
      </c>
      <c r="R39" s="70">
        <v>-34.911242603550299</v>
      </c>
      <c r="S39" s="69">
        <v>615.66692515151499</v>
      </c>
      <c r="T39" s="69">
        <v>682.12039842209094</v>
      </c>
      <c r="U39" s="71">
        <v>-10.793737742891</v>
      </c>
      <c r="V39" s="55"/>
      <c r="W39" s="55"/>
    </row>
    <row r="40" spans="1:23" ht="12" thickBot="1" x14ac:dyDescent="0.2">
      <c r="A40" s="53"/>
      <c r="B40" s="42" t="s">
        <v>34</v>
      </c>
      <c r="C40" s="43"/>
      <c r="D40" s="69">
        <v>523433.92869999999</v>
      </c>
      <c r="E40" s="69">
        <v>391763</v>
      </c>
      <c r="F40" s="70">
        <v>133.60984286418099</v>
      </c>
      <c r="G40" s="69">
        <v>640840.37639999995</v>
      </c>
      <c r="H40" s="70">
        <v>-18.320700758517301</v>
      </c>
      <c r="I40" s="69">
        <v>38608.812100000003</v>
      </c>
      <c r="J40" s="70">
        <v>7.37606218914559</v>
      </c>
      <c r="K40" s="69">
        <v>43605.012499999997</v>
      </c>
      <c r="L40" s="70">
        <v>6.80434849391927</v>
      </c>
      <c r="M40" s="70">
        <v>-0.114578579698836</v>
      </c>
      <c r="N40" s="69">
        <v>523433.92869999999</v>
      </c>
      <c r="O40" s="69">
        <v>179394007.95300001</v>
      </c>
      <c r="P40" s="69">
        <v>2729</v>
      </c>
      <c r="Q40" s="69">
        <v>3562</v>
      </c>
      <c r="R40" s="70">
        <v>-23.385738349242001</v>
      </c>
      <c r="S40" s="69">
        <v>191.80429780139201</v>
      </c>
      <c r="T40" s="69">
        <v>220.18335098259399</v>
      </c>
      <c r="U40" s="71">
        <v>-14.7958380007664</v>
      </c>
      <c r="V40" s="55"/>
      <c r="W40" s="55"/>
    </row>
    <row r="41" spans="1:23" ht="12" thickBot="1" x14ac:dyDescent="0.2">
      <c r="A41" s="53"/>
      <c r="B41" s="42" t="s">
        <v>40</v>
      </c>
      <c r="C41" s="43"/>
      <c r="D41" s="72"/>
      <c r="E41" s="69">
        <v>135900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55"/>
      <c r="W41" s="55"/>
    </row>
    <row r="42" spans="1:23" ht="12" thickBot="1" x14ac:dyDescent="0.2">
      <c r="A42" s="53"/>
      <c r="B42" s="42" t="s">
        <v>41</v>
      </c>
      <c r="C42" s="43"/>
      <c r="D42" s="72"/>
      <c r="E42" s="69">
        <v>44653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55"/>
      <c r="W42" s="55"/>
    </row>
    <row r="43" spans="1:23" ht="12" thickBot="1" x14ac:dyDescent="0.2">
      <c r="A43" s="53"/>
      <c r="B43" s="42" t="s">
        <v>71</v>
      </c>
      <c r="C43" s="4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55"/>
      <c r="W43" s="55"/>
    </row>
    <row r="44" spans="1:23" ht="12" thickBot="1" x14ac:dyDescent="0.2">
      <c r="A44" s="54"/>
      <c r="B44" s="42" t="s">
        <v>35</v>
      </c>
      <c r="C44" s="43"/>
      <c r="D44" s="74">
        <v>20148.847900000001</v>
      </c>
      <c r="E44" s="75"/>
      <c r="F44" s="75"/>
      <c r="G44" s="74">
        <v>25596.565900000001</v>
      </c>
      <c r="H44" s="76">
        <v>-21.283003436019499</v>
      </c>
      <c r="I44" s="74">
        <v>2481.5072</v>
      </c>
      <c r="J44" s="76">
        <v>12.3158763831852</v>
      </c>
      <c r="K44" s="74">
        <v>2198.9436999999998</v>
      </c>
      <c r="L44" s="76">
        <v>8.5907762337759497</v>
      </c>
      <c r="M44" s="76">
        <v>0.12849965190104701</v>
      </c>
      <c r="N44" s="74">
        <v>20148.847900000001</v>
      </c>
      <c r="O44" s="74">
        <v>10952322.8167</v>
      </c>
      <c r="P44" s="74">
        <v>27</v>
      </c>
      <c r="Q44" s="74">
        <v>35</v>
      </c>
      <c r="R44" s="76">
        <v>-22.8571428571429</v>
      </c>
      <c r="S44" s="74">
        <v>746.25362592592603</v>
      </c>
      <c r="T44" s="74">
        <v>941.27208571428605</v>
      </c>
      <c r="U44" s="77">
        <v>-26.132999963167698</v>
      </c>
      <c r="V44" s="55"/>
      <c r="W44" s="55"/>
    </row>
  </sheetData>
  <mergeCells count="42">
    <mergeCell ref="B16:C16"/>
    <mergeCell ref="B17:C17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53169</v>
      </c>
      <c r="D2" s="32">
        <v>564320.944716239</v>
      </c>
      <c r="E2" s="32">
        <v>408122.97937179502</v>
      </c>
      <c r="F2" s="32">
        <v>156197.965344444</v>
      </c>
      <c r="G2" s="32">
        <v>408122.97937179502</v>
      </c>
      <c r="H2" s="32">
        <v>0.27678923989430598</v>
      </c>
    </row>
    <row r="3" spans="1:8" ht="14.25" x14ac:dyDescent="0.2">
      <c r="A3" s="32">
        <v>2</v>
      </c>
      <c r="B3" s="33">
        <v>13</v>
      </c>
      <c r="C3" s="32">
        <v>9029.3459999999995</v>
      </c>
      <c r="D3" s="32">
        <v>76051.589830769197</v>
      </c>
      <c r="E3" s="32">
        <v>57797.0399881552</v>
      </c>
      <c r="F3" s="32">
        <v>18254.549842614</v>
      </c>
      <c r="G3" s="32">
        <v>57797.0399881552</v>
      </c>
      <c r="H3" s="32">
        <v>0.24002851068905001</v>
      </c>
    </row>
    <row r="4" spans="1:8" ht="14.25" x14ac:dyDescent="0.2">
      <c r="A4" s="32">
        <v>3</v>
      </c>
      <c r="B4" s="33">
        <v>14</v>
      </c>
      <c r="C4" s="32">
        <v>95067</v>
      </c>
      <c r="D4" s="32">
        <v>92482.161010256401</v>
      </c>
      <c r="E4" s="32">
        <v>68414.001239316203</v>
      </c>
      <c r="F4" s="32">
        <v>24068.159770940201</v>
      </c>
      <c r="G4" s="32">
        <v>68414.001239316203</v>
      </c>
      <c r="H4" s="32">
        <v>0.26024651141392502</v>
      </c>
    </row>
    <row r="5" spans="1:8" ht="14.25" x14ac:dyDescent="0.2">
      <c r="A5" s="32">
        <v>4</v>
      </c>
      <c r="B5" s="33">
        <v>15</v>
      </c>
      <c r="C5" s="32">
        <v>4096</v>
      </c>
      <c r="D5" s="32">
        <v>74487.705259829105</v>
      </c>
      <c r="E5" s="32">
        <v>55292.1155726496</v>
      </c>
      <c r="F5" s="32">
        <v>19195.589687179501</v>
      </c>
      <c r="G5" s="32">
        <v>55292.1155726496</v>
      </c>
      <c r="H5" s="32">
        <v>0.25770145046381998</v>
      </c>
    </row>
    <row r="6" spans="1:8" ht="14.25" x14ac:dyDescent="0.2">
      <c r="A6" s="32">
        <v>5</v>
      </c>
      <c r="B6" s="33">
        <v>16</v>
      </c>
      <c r="C6" s="32">
        <v>3713</v>
      </c>
      <c r="D6" s="32">
        <v>265889.66056837601</v>
      </c>
      <c r="E6" s="32">
        <v>218582.899408547</v>
      </c>
      <c r="F6" s="32">
        <v>47306.761159829097</v>
      </c>
      <c r="G6" s="32">
        <v>218582.899408547</v>
      </c>
      <c r="H6" s="32">
        <v>0.17791876923196001</v>
      </c>
    </row>
    <row r="7" spans="1:8" ht="14.25" x14ac:dyDescent="0.2">
      <c r="A7" s="32">
        <v>6</v>
      </c>
      <c r="B7" s="33">
        <v>17</v>
      </c>
      <c r="C7" s="32">
        <v>18738</v>
      </c>
      <c r="D7" s="32">
        <v>409849.52137863199</v>
      </c>
      <c r="E7" s="32">
        <v>298792.05362136802</v>
      </c>
      <c r="F7" s="32">
        <v>111057.467757265</v>
      </c>
      <c r="G7" s="32">
        <v>298792.05362136802</v>
      </c>
      <c r="H7" s="32">
        <v>0.27097132475279001</v>
      </c>
    </row>
    <row r="8" spans="1:8" ht="14.25" x14ac:dyDescent="0.2">
      <c r="A8" s="32">
        <v>7</v>
      </c>
      <c r="B8" s="33">
        <v>18</v>
      </c>
      <c r="C8" s="32">
        <v>112009</v>
      </c>
      <c r="D8" s="32">
        <v>205167.83065470101</v>
      </c>
      <c r="E8" s="32">
        <v>167119.948018803</v>
      </c>
      <c r="F8" s="32">
        <v>38047.882635897397</v>
      </c>
      <c r="G8" s="32">
        <v>167119.948018803</v>
      </c>
      <c r="H8" s="32">
        <v>0.18544760411261699</v>
      </c>
    </row>
    <row r="9" spans="1:8" ht="14.25" x14ac:dyDescent="0.2">
      <c r="A9" s="32">
        <v>8</v>
      </c>
      <c r="B9" s="33">
        <v>19</v>
      </c>
      <c r="C9" s="32">
        <v>14578</v>
      </c>
      <c r="D9" s="32">
        <v>122650.770505983</v>
      </c>
      <c r="E9" s="32">
        <v>105925.051019658</v>
      </c>
      <c r="F9" s="32">
        <v>16725.719486324801</v>
      </c>
      <c r="G9" s="32">
        <v>105925.051019658</v>
      </c>
      <c r="H9" s="32">
        <v>0.136368645849713</v>
      </c>
    </row>
    <row r="10" spans="1:8" ht="14.25" x14ac:dyDescent="0.2">
      <c r="A10" s="32">
        <v>9</v>
      </c>
      <c r="B10" s="33">
        <v>21</v>
      </c>
      <c r="C10" s="32">
        <v>200555</v>
      </c>
      <c r="D10" s="32">
        <v>653981.92815812002</v>
      </c>
      <c r="E10" s="32">
        <v>622214.54583675205</v>
      </c>
      <c r="F10" s="32">
        <v>31767.382321367499</v>
      </c>
      <c r="G10" s="32">
        <v>622214.54583675205</v>
      </c>
      <c r="H10" s="36">
        <v>4.8575321356107599E-2</v>
      </c>
    </row>
    <row r="11" spans="1:8" ht="14.25" x14ac:dyDescent="0.2">
      <c r="A11" s="32">
        <v>10</v>
      </c>
      <c r="B11" s="33">
        <v>22</v>
      </c>
      <c r="C11" s="32">
        <v>24599</v>
      </c>
      <c r="D11" s="32">
        <v>451663.85726153798</v>
      </c>
      <c r="E11" s="32">
        <v>388905.347794017</v>
      </c>
      <c r="F11" s="32">
        <v>62758.509467521399</v>
      </c>
      <c r="G11" s="32">
        <v>388905.347794017</v>
      </c>
      <c r="H11" s="32">
        <v>0.13894959372669199</v>
      </c>
    </row>
    <row r="12" spans="1:8" ht="14.25" x14ac:dyDescent="0.2">
      <c r="A12" s="32">
        <v>11</v>
      </c>
      <c r="B12" s="33">
        <v>23</v>
      </c>
      <c r="C12" s="32">
        <v>151018.99799999999</v>
      </c>
      <c r="D12" s="32">
        <v>1390413.20732906</v>
      </c>
      <c r="E12" s="32">
        <v>1152633.7596606801</v>
      </c>
      <c r="F12" s="32">
        <v>237779.447668376</v>
      </c>
      <c r="G12" s="32">
        <v>1152633.7596606801</v>
      </c>
      <c r="H12" s="32">
        <v>0.17101351340379101</v>
      </c>
    </row>
    <row r="13" spans="1:8" ht="14.25" x14ac:dyDescent="0.2">
      <c r="A13" s="32">
        <v>12</v>
      </c>
      <c r="B13" s="33">
        <v>24</v>
      </c>
      <c r="C13" s="32">
        <v>26835.71</v>
      </c>
      <c r="D13" s="32">
        <v>599215.411748718</v>
      </c>
      <c r="E13" s="32">
        <v>542312.41267692298</v>
      </c>
      <c r="F13" s="32">
        <v>56902.999071794897</v>
      </c>
      <c r="G13" s="32">
        <v>542312.41267692298</v>
      </c>
      <c r="H13" s="32">
        <v>9.4962509234754494E-2</v>
      </c>
    </row>
    <row r="14" spans="1:8" ht="14.25" x14ac:dyDescent="0.2">
      <c r="A14" s="32">
        <v>13</v>
      </c>
      <c r="B14" s="33">
        <v>25</v>
      </c>
      <c r="C14" s="32">
        <v>77906</v>
      </c>
      <c r="D14" s="32">
        <v>905655.74439999997</v>
      </c>
      <c r="E14" s="32">
        <v>826409.7548</v>
      </c>
      <c r="F14" s="32">
        <v>79245.989600000001</v>
      </c>
      <c r="G14" s="32">
        <v>826409.7548</v>
      </c>
      <c r="H14" s="32">
        <v>8.7501227800968404E-2</v>
      </c>
    </row>
    <row r="15" spans="1:8" ht="14.25" x14ac:dyDescent="0.2">
      <c r="A15" s="32">
        <v>14</v>
      </c>
      <c r="B15" s="33">
        <v>26</v>
      </c>
      <c r="C15" s="32">
        <v>55044</v>
      </c>
      <c r="D15" s="32">
        <v>317611.48387780797</v>
      </c>
      <c r="E15" s="32">
        <v>281017.99043335603</v>
      </c>
      <c r="F15" s="32">
        <v>36593.493444451997</v>
      </c>
      <c r="G15" s="32">
        <v>281017.99043335603</v>
      </c>
      <c r="H15" s="32">
        <v>0.11521464210825</v>
      </c>
    </row>
    <row r="16" spans="1:8" ht="14.25" x14ac:dyDescent="0.2">
      <c r="A16" s="32">
        <v>15</v>
      </c>
      <c r="B16" s="33">
        <v>27</v>
      </c>
      <c r="C16" s="32">
        <v>105664.05</v>
      </c>
      <c r="D16" s="32">
        <v>842321.10820000002</v>
      </c>
      <c r="E16" s="32">
        <v>754127.87080000003</v>
      </c>
      <c r="F16" s="32">
        <v>88193.237399999998</v>
      </c>
      <c r="G16" s="32">
        <v>754127.87080000003</v>
      </c>
      <c r="H16" s="32">
        <v>0.104702632453869</v>
      </c>
    </row>
    <row r="17" spans="1:8" ht="14.25" x14ac:dyDescent="0.2">
      <c r="A17" s="32">
        <v>16</v>
      </c>
      <c r="B17" s="33">
        <v>29</v>
      </c>
      <c r="C17" s="32">
        <v>171015</v>
      </c>
      <c r="D17" s="32">
        <v>2267626.54100342</v>
      </c>
      <c r="E17" s="32">
        <v>2001795.85709829</v>
      </c>
      <c r="F17" s="32">
        <v>265830.68390512798</v>
      </c>
      <c r="G17" s="32">
        <v>2001795.85709829</v>
      </c>
      <c r="H17" s="32">
        <v>0.117228599638589</v>
      </c>
    </row>
    <row r="18" spans="1:8" ht="14.25" x14ac:dyDescent="0.2">
      <c r="A18" s="32">
        <v>17</v>
      </c>
      <c r="B18" s="33">
        <v>31</v>
      </c>
      <c r="C18" s="32">
        <v>24936.735000000001</v>
      </c>
      <c r="D18" s="32">
        <v>238413.93026038099</v>
      </c>
      <c r="E18" s="32">
        <v>196762.61466312999</v>
      </c>
      <c r="F18" s="32">
        <v>41651.315597250898</v>
      </c>
      <c r="G18" s="32">
        <v>196762.61466312999</v>
      </c>
      <c r="H18" s="32">
        <v>0.174701686062395</v>
      </c>
    </row>
    <row r="19" spans="1:8" ht="14.25" x14ac:dyDescent="0.2">
      <c r="A19" s="32">
        <v>18</v>
      </c>
      <c r="B19" s="33">
        <v>32</v>
      </c>
      <c r="C19" s="32">
        <v>15377.870999999999</v>
      </c>
      <c r="D19" s="32">
        <v>270544.07089034899</v>
      </c>
      <c r="E19" s="32">
        <v>248107.53740434401</v>
      </c>
      <c r="F19" s="32">
        <v>22436.533486004901</v>
      </c>
      <c r="G19" s="32">
        <v>248107.53740434401</v>
      </c>
      <c r="H19" s="32">
        <v>8.2931159467539706E-2</v>
      </c>
    </row>
    <row r="20" spans="1:8" ht="14.25" x14ac:dyDescent="0.2">
      <c r="A20" s="32">
        <v>19</v>
      </c>
      <c r="B20" s="33">
        <v>33</v>
      </c>
      <c r="C20" s="32">
        <v>35357.432999999997</v>
      </c>
      <c r="D20" s="32">
        <v>578144.44322785002</v>
      </c>
      <c r="E20" s="32">
        <v>450644.53605905297</v>
      </c>
      <c r="F20" s="32">
        <v>127499.907168797</v>
      </c>
      <c r="G20" s="32">
        <v>450644.53605905297</v>
      </c>
      <c r="H20" s="32">
        <v>0.220532963106849</v>
      </c>
    </row>
    <row r="21" spans="1:8" ht="14.25" x14ac:dyDescent="0.2">
      <c r="A21" s="32">
        <v>20</v>
      </c>
      <c r="B21" s="33">
        <v>34</v>
      </c>
      <c r="C21" s="32">
        <v>39222.923999999999</v>
      </c>
      <c r="D21" s="32">
        <v>250336.15758301201</v>
      </c>
      <c r="E21" s="32">
        <v>180492.153453059</v>
      </c>
      <c r="F21" s="32">
        <v>69844.004129952504</v>
      </c>
      <c r="G21" s="32">
        <v>180492.153453059</v>
      </c>
      <c r="H21" s="32">
        <v>0.27900086349608599</v>
      </c>
    </row>
    <row r="22" spans="1:8" ht="14.25" x14ac:dyDescent="0.2">
      <c r="A22" s="32">
        <v>21</v>
      </c>
      <c r="B22" s="33">
        <v>35</v>
      </c>
      <c r="C22" s="32">
        <v>37787.156000000003</v>
      </c>
      <c r="D22" s="32">
        <v>913429.47445044201</v>
      </c>
      <c r="E22" s="32">
        <v>876942.20297787595</v>
      </c>
      <c r="F22" s="32">
        <v>36487.271472566397</v>
      </c>
      <c r="G22" s="32">
        <v>876942.20297787595</v>
      </c>
      <c r="H22" s="32">
        <v>3.9945362497218098E-2</v>
      </c>
    </row>
    <row r="23" spans="1:8" ht="14.25" x14ac:dyDescent="0.2">
      <c r="A23" s="32">
        <v>22</v>
      </c>
      <c r="B23" s="33">
        <v>36</v>
      </c>
      <c r="C23" s="32">
        <v>157997.894</v>
      </c>
      <c r="D23" s="32">
        <v>597170.034712389</v>
      </c>
      <c r="E23" s="32">
        <v>515211.445901578</v>
      </c>
      <c r="F23" s="32">
        <v>81958.588810811198</v>
      </c>
      <c r="G23" s="32">
        <v>515211.445901578</v>
      </c>
      <c r="H23" s="32">
        <v>0.137244978894971</v>
      </c>
    </row>
    <row r="24" spans="1:8" ht="14.25" x14ac:dyDescent="0.2">
      <c r="A24" s="32">
        <v>23</v>
      </c>
      <c r="B24" s="33">
        <v>37</v>
      </c>
      <c r="C24" s="32">
        <v>89576.05</v>
      </c>
      <c r="D24" s="32">
        <v>795185.58525486698</v>
      </c>
      <c r="E24" s="32">
        <v>711359.86475782096</v>
      </c>
      <c r="F24" s="32">
        <v>83825.720497045797</v>
      </c>
      <c r="G24" s="32">
        <v>711359.86475782096</v>
      </c>
      <c r="H24" s="32">
        <v>0.105416549358322</v>
      </c>
    </row>
    <row r="25" spans="1:8" ht="14.25" x14ac:dyDescent="0.2">
      <c r="A25" s="32">
        <v>24</v>
      </c>
      <c r="B25" s="33">
        <v>38</v>
      </c>
      <c r="C25" s="32">
        <v>116033.658</v>
      </c>
      <c r="D25" s="32">
        <v>612613.838345133</v>
      </c>
      <c r="E25" s="32">
        <v>565643.91111681401</v>
      </c>
      <c r="F25" s="32">
        <v>46969.9272283186</v>
      </c>
      <c r="G25" s="32">
        <v>565643.91111681401</v>
      </c>
      <c r="H25" s="32">
        <v>7.6671345451809397E-2</v>
      </c>
    </row>
    <row r="26" spans="1:8" ht="14.25" x14ac:dyDescent="0.2">
      <c r="A26" s="32">
        <v>25</v>
      </c>
      <c r="B26" s="33">
        <v>39</v>
      </c>
      <c r="C26" s="32">
        <v>95827.807000000001</v>
      </c>
      <c r="D26" s="32">
        <v>114144.562731828</v>
      </c>
      <c r="E26" s="32">
        <v>81897.215620725096</v>
      </c>
      <c r="F26" s="32">
        <v>32247.347111103099</v>
      </c>
      <c r="G26" s="32">
        <v>81897.215620725096</v>
      </c>
      <c r="H26" s="32">
        <v>0.28251321253790401</v>
      </c>
    </row>
    <row r="27" spans="1:8" ht="14.25" x14ac:dyDescent="0.2">
      <c r="A27" s="32">
        <v>26</v>
      </c>
      <c r="B27" s="33">
        <v>40</v>
      </c>
      <c r="C27" s="32">
        <v>10</v>
      </c>
      <c r="D27" s="32">
        <v>4.2735000000000003</v>
      </c>
      <c r="E27" s="32">
        <v>1.026</v>
      </c>
      <c r="F27" s="32">
        <v>3.2475000000000001</v>
      </c>
      <c r="G27" s="32">
        <v>1.026</v>
      </c>
      <c r="H27" s="32">
        <v>0.75991575991575999</v>
      </c>
    </row>
    <row r="28" spans="1:8" ht="14.25" x14ac:dyDescent="0.2">
      <c r="A28" s="32">
        <v>27</v>
      </c>
      <c r="B28" s="33">
        <v>42</v>
      </c>
      <c r="C28" s="32">
        <v>9362.9860000000008</v>
      </c>
      <c r="D28" s="32">
        <v>186166.86</v>
      </c>
      <c r="E28" s="32">
        <v>165966.10819999999</v>
      </c>
      <c r="F28" s="32">
        <v>20200.751799999998</v>
      </c>
      <c r="G28" s="32">
        <v>165966.10819999999</v>
      </c>
      <c r="H28" s="32">
        <v>0.10850884953423</v>
      </c>
    </row>
    <row r="29" spans="1:8" ht="14.25" x14ac:dyDescent="0.2">
      <c r="A29" s="32">
        <v>28</v>
      </c>
      <c r="B29" s="33">
        <v>75</v>
      </c>
      <c r="C29" s="32">
        <v>332</v>
      </c>
      <c r="D29" s="32">
        <v>203170.085470085</v>
      </c>
      <c r="E29" s="32">
        <v>192896.54273504301</v>
      </c>
      <c r="F29" s="32">
        <v>10273.5427350427</v>
      </c>
      <c r="G29" s="32">
        <v>192896.54273504301</v>
      </c>
      <c r="H29" s="32">
        <v>5.0566217518057802E-2</v>
      </c>
    </row>
    <row r="30" spans="1:8" ht="14.25" x14ac:dyDescent="0.2">
      <c r="A30" s="32">
        <v>29</v>
      </c>
      <c r="B30" s="33">
        <v>76</v>
      </c>
      <c r="C30" s="32">
        <v>3195</v>
      </c>
      <c r="D30" s="32">
        <v>523433.91960683803</v>
      </c>
      <c r="E30" s="32">
        <v>484825.114173504</v>
      </c>
      <c r="F30" s="32">
        <v>38608.805433333298</v>
      </c>
      <c r="G30" s="32">
        <v>484825.114173504</v>
      </c>
      <c r="H30" s="32">
        <v>7.3760610436429605E-2</v>
      </c>
    </row>
    <row r="31" spans="1:8" ht="14.25" x14ac:dyDescent="0.2">
      <c r="A31" s="32">
        <v>30</v>
      </c>
      <c r="B31" s="33">
        <v>99</v>
      </c>
      <c r="C31" s="32">
        <v>27</v>
      </c>
      <c r="D31" s="32">
        <v>20148.847969139999</v>
      </c>
      <c r="E31" s="32">
        <v>17667.340291959801</v>
      </c>
      <c r="F31" s="32">
        <v>2481.5076771802401</v>
      </c>
      <c r="G31" s="32">
        <v>17667.340291959801</v>
      </c>
      <c r="H31" s="32">
        <v>0.123158787091993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2014-12-02T01:32:34Z</dcterms:modified>
</cp:coreProperties>
</file>