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<sst xmlns="http://schemas.openxmlformats.org/spreadsheetml/2006/main" count="116" uniqueCount="73">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</sst>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5d04093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5d040b9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5d040b9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22" sqref="F2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40" t="s">
        <v>4</v>
      </c>
      <c r="D2" s="40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1" t="s">
        <v>5</v>
      </c>
      <c r="B3" s="41"/>
      <c r="C3" s="41"/>
      <c r="D3" s="41"/>
      <c r="E3" s="15">
        <f>RA!D7</f>
        <v>13684440.4713</v>
      </c>
      <c r="F3" s="25">
        <f>RA!I7</f>
        <v>1784845.3376</v>
      </c>
      <c r="G3" s="16">
        <f>E3-F3</f>
        <v>11899595.1337</v>
      </c>
      <c r="H3" s="27">
        <f>RA!J7</f>
        <v>13.0428813757004</v>
      </c>
      <c r="I3" s="20">
        <f>SUM(I4:I40)</f>
        <v>13684445.127945477</v>
      </c>
      <c r="J3" s="21">
        <f>SUM(J4:J40)</f>
        <v>11899595.078437513</v>
      </c>
      <c r="K3" s="22">
        <f>E3-I3</f>
        <v>-4.6566454768180847</v>
      </c>
      <c r="L3" s="22">
        <f>G3-J3</f>
        <v>5.5262487381696701E-2</v>
      </c>
    </row>
    <row r="4" spans="1:13" x14ac:dyDescent="0.15">
      <c r="A4" s="42">
        <f>RA!A8</f>
        <v>41975</v>
      </c>
      <c r="B4" s="12">
        <v>12</v>
      </c>
      <c r="C4" s="39" t="s">
        <v>6</v>
      </c>
      <c r="D4" s="39"/>
      <c r="E4" s="15">
        <f>VLOOKUP(C4,RA!B8:D39,3,0)</f>
        <v>550107.85959999997</v>
      </c>
      <c r="F4" s="25">
        <f>VLOOKUP(C4,RA!B8:I43,8,0)</f>
        <v>142400.61720000001</v>
      </c>
      <c r="G4" s="16">
        <f t="shared" ref="G4:G40" si="0">E4-F4</f>
        <v>407707.24239999999</v>
      </c>
      <c r="H4" s="27">
        <f>RA!J8</f>
        <v>25.885944858803501</v>
      </c>
      <c r="I4" s="20">
        <f>VLOOKUP(B4,RMS!B:D,3,FALSE)</f>
        <v>550108.47774017102</v>
      </c>
      <c r="J4" s="21">
        <f>VLOOKUP(B4,RMS!B:E,4,FALSE)</f>
        <v>407707.24665555602</v>
      </c>
      <c r="K4" s="22">
        <f t="shared" ref="K4:K40" si="1">E4-I4</f>
        <v>-0.61814017104916275</v>
      </c>
      <c r="L4" s="22">
        <f t="shared" ref="L4:L40" si="2">G4-J4</f>
        <v>-4.2555560357868671E-3</v>
      </c>
    </row>
    <row r="5" spans="1:13" x14ac:dyDescent="0.15">
      <c r="A5" s="42"/>
      <c r="B5" s="12">
        <v>13</v>
      </c>
      <c r="C5" s="39" t="s">
        <v>7</v>
      </c>
      <c r="D5" s="39"/>
      <c r="E5" s="15">
        <f>VLOOKUP(C5,RA!B8:D40,3,0)</f>
        <v>73334.140499999994</v>
      </c>
      <c r="F5" s="25">
        <f>VLOOKUP(C5,RA!B9:I44,8,0)</f>
        <v>17624.3079</v>
      </c>
      <c r="G5" s="16">
        <f t="shared" si="0"/>
        <v>55709.832599999994</v>
      </c>
      <c r="H5" s="27">
        <f>RA!J9</f>
        <v>24.032882610794399</v>
      </c>
      <c r="I5" s="20">
        <f>VLOOKUP(B5,RMS!B:D,3,FALSE)</f>
        <v>73334.170664972393</v>
      </c>
      <c r="J5" s="21">
        <f>VLOOKUP(B5,RMS!B:E,4,FALSE)</f>
        <v>55709.829709500002</v>
      </c>
      <c r="K5" s="22">
        <f t="shared" si="1"/>
        <v>-3.0164972398779355E-2</v>
      </c>
      <c r="L5" s="22">
        <f t="shared" si="2"/>
        <v>2.8904999926453456E-3</v>
      </c>
      <c r="M5" s="35"/>
    </row>
    <row r="6" spans="1:13" x14ac:dyDescent="0.15">
      <c r="A6" s="42"/>
      <c r="B6" s="12">
        <v>14</v>
      </c>
      <c r="C6" s="39" t="s">
        <v>8</v>
      </c>
      <c r="D6" s="39"/>
      <c r="E6" s="15">
        <f>VLOOKUP(C6,RA!B10:D41,3,0)</f>
        <v>91909.491800000003</v>
      </c>
      <c r="F6" s="25">
        <f>VLOOKUP(C6,RA!B10:I45,8,0)</f>
        <v>20693.042399999998</v>
      </c>
      <c r="G6" s="16">
        <f t="shared" si="0"/>
        <v>71216.449400000012</v>
      </c>
      <c r="H6" s="27">
        <f>RA!J10</f>
        <v>22.514586899282602</v>
      </c>
      <c r="I6" s="20">
        <f>VLOOKUP(B6,RMS!B:D,3,FALSE)</f>
        <v>91911.331525640999</v>
      </c>
      <c r="J6" s="21">
        <f>VLOOKUP(B6,RMS!B:E,4,FALSE)</f>
        <v>71216.449195726498</v>
      </c>
      <c r="K6" s="22">
        <f t="shared" si="1"/>
        <v>-1.8397256409953116</v>
      </c>
      <c r="L6" s="22">
        <f t="shared" si="2"/>
        <v>2.0427351410035044E-4</v>
      </c>
      <c r="M6" s="35"/>
    </row>
    <row r="7" spans="1:13" x14ac:dyDescent="0.15">
      <c r="A7" s="42"/>
      <c r="B7" s="12">
        <v>15</v>
      </c>
      <c r="C7" s="39" t="s">
        <v>9</v>
      </c>
      <c r="D7" s="39"/>
      <c r="E7" s="15">
        <f>VLOOKUP(C7,RA!B10:D42,3,0)</f>
        <v>79056.889800000004</v>
      </c>
      <c r="F7" s="25">
        <f>VLOOKUP(C7,RA!B11:I46,8,0)</f>
        <v>19857.143400000001</v>
      </c>
      <c r="G7" s="16">
        <f t="shared" si="0"/>
        <v>59199.746400000004</v>
      </c>
      <c r="H7" s="27">
        <f>RA!J11</f>
        <v>25.117536814609199</v>
      </c>
      <c r="I7" s="20">
        <f>VLOOKUP(B7,RMS!B:D,3,FALSE)</f>
        <v>79056.924376068404</v>
      </c>
      <c r="J7" s="21">
        <f>VLOOKUP(B7,RMS!B:E,4,FALSE)</f>
        <v>59199.746600854698</v>
      </c>
      <c r="K7" s="22">
        <f t="shared" si="1"/>
        <v>-3.4576068399474025E-2</v>
      </c>
      <c r="L7" s="22">
        <f t="shared" si="2"/>
        <v>-2.0085469441255555E-4</v>
      </c>
      <c r="M7" s="35"/>
    </row>
    <row r="8" spans="1:13" x14ac:dyDescent="0.15">
      <c r="A8" s="42"/>
      <c r="B8" s="12">
        <v>16</v>
      </c>
      <c r="C8" s="39" t="s">
        <v>10</v>
      </c>
      <c r="D8" s="39"/>
      <c r="E8" s="15">
        <f>VLOOKUP(C8,RA!B12:D43,3,0)</f>
        <v>252455.11979999999</v>
      </c>
      <c r="F8" s="25">
        <f>VLOOKUP(C8,RA!B12:I47,8,0)</f>
        <v>46587.516900000002</v>
      </c>
      <c r="G8" s="16">
        <f t="shared" si="0"/>
        <v>205867.6029</v>
      </c>
      <c r="H8" s="27">
        <f>RA!J12</f>
        <v>18.453781779869502</v>
      </c>
      <c r="I8" s="20">
        <f>VLOOKUP(B8,RMS!B:D,3,FALSE)</f>
        <v>252455.13205982899</v>
      </c>
      <c r="J8" s="21">
        <f>VLOOKUP(B8,RMS!B:E,4,FALSE)</f>
        <v>205867.603961538</v>
      </c>
      <c r="K8" s="22">
        <f t="shared" si="1"/>
        <v>-1.2259829003596678E-2</v>
      </c>
      <c r="L8" s="22">
        <f t="shared" si="2"/>
        <v>-1.0615380015224218E-3</v>
      </c>
      <c r="M8" s="35"/>
    </row>
    <row r="9" spans="1:13" x14ac:dyDescent="0.15">
      <c r="A9" s="42"/>
      <c r="B9" s="12">
        <v>17</v>
      </c>
      <c r="C9" s="39" t="s">
        <v>11</v>
      </c>
      <c r="D9" s="39"/>
      <c r="E9" s="15">
        <f>VLOOKUP(C9,RA!B12:D44,3,0)</f>
        <v>368456.82140000002</v>
      </c>
      <c r="F9" s="25">
        <f>VLOOKUP(C9,RA!B13:I48,8,0)</f>
        <v>103973.92479999999</v>
      </c>
      <c r="G9" s="16">
        <f t="shared" si="0"/>
        <v>264482.89660000004</v>
      </c>
      <c r="H9" s="27">
        <f>RA!J13</f>
        <v>28.218754209770701</v>
      </c>
      <c r="I9" s="20">
        <f>VLOOKUP(B9,RMS!B:D,3,FALSE)</f>
        <v>368457.02153418801</v>
      </c>
      <c r="J9" s="21">
        <f>VLOOKUP(B9,RMS!B:E,4,FALSE)</f>
        <v>264482.89671282098</v>
      </c>
      <c r="K9" s="22">
        <f t="shared" si="1"/>
        <v>-0.2001341879949905</v>
      </c>
      <c r="L9" s="22">
        <f t="shared" si="2"/>
        <v>-1.1282094055786729E-4</v>
      </c>
      <c r="M9" s="35"/>
    </row>
    <row r="10" spans="1:13" x14ac:dyDescent="0.15">
      <c r="A10" s="42"/>
      <c r="B10" s="12">
        <v>18</v>
      </c>
      <c r="C10" s="39" t="s">
        <v>12</v>
      </c>
      <c r="D10" s="39"/>
      <c r="E10" s="15">
        <f>VLOOKUP(C10,RA!B14:D45,3,0)</f>
        <v>200005.98490000001</v>
      </c>
      <c r="F10" s="25">
        <f>VLOOKUP(C10,RA!B14:I49,8,0)</f>
        <v>39948.4516</v>
      </c>
      <c r="G10" s="16">
        <f t="shared" si="0"/>
        <v>160057.53330000001</v>
      </c>
      <c r="H10" s="27">
        <f>RA!J14</f>
        <v>19.9736280991659</v>
      </c>
      <c r="I10" s="20">
        <f>VLOOKUP(B10,RMS!B:D,3,FALSE)</f>
        <v>200005.981537607</v>
      </c>
      <c r="J10" s="21">
        <f>VLOOKUP(B10,RMS!B:E,4,FALSE)</f>
        <v>160057.53038717899</v>
      </c>
      <c r="K10" s="22">
        <f t="shared" si="1"/>
        <v>3.3623930066823959E-3</v>
      </c>
      <c r="L10" s="22">
        <f t="shared" si="2"/>
        <v>2.91282101534307E-3</v>
      </c>
      <c r="M10" s="35"/>
    </row>
    <row r="11" spans="1:13" x14ac:dyDescent="0.15">
      <c r="A11" s="42"/>
      <c r="B11" s="12">
        <v>19</v>
      </c>
      <c r="C11" s="39" t="s">
        <v>13</v>
      </c>
      <c r="D11" s="39"/>
      <c r="E11" s="15">
        <f>VLOOKUP(C11,RA!B14:D46,3,0)</f>
        <v>116369.1704</v>
      </c>
      <c r="F11" s="25">
        <f>VLOOKUP(C11,RA!B15:I50,8,0)</f>
        <v>19613.147799999999</v>
      </c>
      <c r="G11" s="16">
        <f t="shared" si="0"/>
        <v>96756.022599999997</v>
      </c>
      <c r="H11" s="27">
        <f>RA!J15</f>
        <v>16.854247334223501</v>
      </c>
      <c r="I11" s="20">
        <f>VLOOKUP(B11,RMS!B:D,3,FALSE)</f>
        <v>116369.231397436</v>
      </c>
      <c r="J11" s="21">
        <f>VLOOKUP(B11,RMS!B:E,4,FALSE)</f>
        <v>96756.024477777799</v>
      </c>
      <c r="K11" s="22">
        <f t="shared" si="1"/>
        <v>-6.0997435997705907E-2</v>
      </c>
      <c r="L11" s="22">
        <f t="shared" si="2"/>
        <v>-1.8777778022922575E-3</v>
      </c>
      <c r="M11" s="35"/>
    </row>
    <row r="12" spans="1:13" x14ac:dyDescent="0.15">
      <c r="A12" s="42"/>
      <c r="B12" s="12">
        <v>21</v>
      </c>
      <c r="C12" s="39" t="s">
        <v>14</v>
      </c>
      <c r="D12" s="39"/>
      <c r="E12" s="15">
        <f>VLOOKUP(C12,RA!B16:D47,3,0)</f>
        <v>540830.03599999996</v>
      </c>
      <c r="F12" s="25">
        <f>VLOOKUP(C12,RA!B16:I51,8,0)</f>
        <v>42189.525999999998</v>
      </c>
      <c r="G12" s="16">
        <f t="shared" si="0"/>
        <v>498640.50999999995</v>
      </c>
      <c r="H12" s="27">
        <f>RA!J16</f>
        <v>7.8008844168558698</v>
      </c>
      <c r="I12" s="20">
        <f>VLOOKUP(B12,RMS!B:D,3,FALSE)</f>
        <v>540829.77584017103</v>
      </c>
      <c r="J12" s="21">
        <f>VLOOKUP(B12,RMS!B:E,4,FALSE)</f>
        <v>498640.51012393198</v>
      </c>
      <c r="K12" s="22">
        <f t="shared" si="1"/>
        <v>0.26015982893295586</v>
      </c>
      <c r="L12" s="22">
        <f t="shared" si="2"/>
        <v>-1.2393202632665634E-4</v>
      </c>
      <c r="M12" s="35"/>
    </row>
    <row r="13" spans="1:13" x14ac:dyDescent="0.15">
      <c r="A13" s="42"/>
      <c r="B13" s="12">
        <v>22</v>
      </c>
      <c r="C13" s="39" t="s">
        <v>15</v>
      </c>
      <c r="D13" s="39"/>
      <c r="E13" s="15">
        <f>VLOOKUP(C13,RA!B16:D48,3,0)</f>
        <v>380771.42210000003</v>
      </c>
      <c r="F13" s="25">
        <f>VLOOKUP(C13,RA!B17:I52,8,0)</f>
        <v>53711.447099999998</v>
      </c>
      <c r="G13" s="16">
        <f t="shared" si="0"/>
        <v>327059.97500000003</v>
      </c>
      <c r="H13" s="27">
        <f>RA!J17</f>
        <v>14.105955432205199</v>
      </c>
      <c r="I13" s="20">
        <f>VLOOKUP(B13,RMS!B:D,3,FALSE)</f>
        <v>380771.48775042698</v>
      </c>
      <c r="J13" s="21">
        <f>VLOOKUP(B13,RMS!B:E,4,FALSE)</f>
        <v>327059.975200855</v>
      </c>
      <c r="K13" s="22">
        <f t="shared" si="1"/>
        <v>-6.565042695729062E-2</v>
      </c>
      <c r="L13" s="22">
        <f t="shared" si="2"/>
        <v>-2.0085496362298727E-4</v>
      </c>
      <c r="M13" s="35"/>
    </row>
    <row r="14" spans="1:13" x14ac:dyDescent="0.15">
      <c r="A14" s="42"/>
      <c r="B14" s="12">
        <v>23</v>
      </c>
      <c r="C14" s="39" t="s">
        <v>16</v>
      </c>
      <c r="D14" s="39"/>
      <c r="E14" s="15">
        <f>VLOOKUP(C14,RA!B18:D49,3,0)</f>
        <v>1292054.9206999999</v>
      </c>
      <c r="F14" s="25">
        <f>VLOOKUP(C14,RA!B18:I53,8,0)</f>
        <v>215396.74100000001</v>
      </c>
      <c r="G14" s="16">
        <f t="shared" si="0"/>
        <v>1076658.1797</v>
      </c>
      <c r="H14" s="27">
        <f>RA!J18</f>
        <v>16.6708657309477</v>
      </c>
      <c r="I14" s="20">
        <f>VLOOKUP(B14,RMS!B:D,3,FALSE)</f>
        <v>1292054.9262598299</v>
      </c>
      <c r="J14" s="21">
        <f>VLOOKUP(B14,RMS!B:E,4,FALSE)</f>
        <v>1076658.18918718</v>
      </c>
      <c r="K14" s="22">
        <f t="shared" si="1"/>
        <v>-5.5598299950361252E-3</v>
      </c>
      <c r="L14" s="22">
        <f t="shared" si="2"/>
        <v>-9.4871800392866135E-3</v>
      </c>
      <c r="M14" s="35"/>
    </row>
    <row r="15" spans="1:13" x14ac:dyDescent="0.15">
      <c r="A15" s="42"/>
      <c r="B15" s="12">
        <v>24</v>
      </c>
      <c r="C15" s="39" t="s">
        <v>17</v>
      </c>
      <c r="D15" s="39"/>
      <c r="E15" s="15">
        <f>VLOOKUP(C15,RA!B18:D50,3,0)</f>
        <v>570130.93610000005</v>
      </c>
      <c r="F15" s="25">
        <f>VLOOKUP(C15,RA!B19:I54,8,0)</f>
        <v>49420.181499999999</v>
      </c>
      <c r="G15" s="16">
        <f t="shared" si="0"/>
        <v>520710.75460000004</v>
      </c>
      <c r="H15" s="27">
        <f>RA!J19</f>
        <v>8.6682160834948601</v>
      </c>
      <c r="I15" s="20">
        <f>VLOOKUP(B15,RMS!B:D,3,FALSE)</f>
        <v>570130.93891623896</v>
      </c>
      <c r="J15" s="21">
        <f>VLOOKUP(B15,RMS!B:E,4,FALSE)</f>
        <v>520710.75567265</v>
      </c>
      <c r="K15" s="22">
        <f t="shared" si="1"/>
        <v>-2.8162389062345028E-3</v>
      </c>
      <c r="L15" s="22">
        <f t="shared" si="2"/>
        <v>-1.0726499604061246E-3</v>
      </c>
      <c r="M15" s="35"/>
    </row>
    <row r="16" spans="1:13" x14ac:dyDescent="0.15">
      <c r="A16" s="42"/>
      <c r="B16" s="12">
        <v>25</v>
      </c>
      <c r="C16" s="39" t="s">
        <v>18</v>
      </c>
      <c r="D16" s="39"/>
      <c r="E16" s="15">
        <f>VLOOKUP(C16,RA!B20:D51,3,0)</f>
        <v>830858.56169999996</v>
      </c>
      <c r="F16" s="25">
        <f>VLOOKUP(C16,RA!B20:I55,8,0)</f>
        <v>73036.136400000003</v>
      </c>
      <c r="G16" s="16">
        <f t="shared" si="0"/>
        <v>757822.4253</v>
      </c>
      <c r="H16" s="27">
        <f>RA!J20</f>
        <v>8.7904415705318701</v>
      </c>
      <c r="I16" s="20">
        <f>VLOOKUP(B16,RMS!B:D,3,FALSE)</f>
        <v>830858.78819999995</v>
      </c>
      <c r="J16" s="21">
        <f>VLOOKUP(B16,RMS!B:E,4,FALSE)</f>
        <v>757822.4253</v>
      </c>
      <c r="K16" s="22">
        <f t="shared" si="1"/>
        <v>-0.22649999998975545</v>
      </c>
      <c r="L16" s="22">
        <f t="shared" si="2"/>
        <v>0</v>
      </c>
      <c r="M16" s="35"/>
    </row>
    <row r="17" spans="1:13" x14ac:dyDescent="0.15">
      <c r="A17" s="42"/>
      <c r="B17" s="12">
        <v>26</v>
      </c>
      <c r="C17" s="39" t="s">
        <v>19</v>
      </c>
      <c r="D17" s="39"/>
      <c r="E17" s="15">
        <f>VLOOKUP(C17,RA!B20:D52,3,0)</f>
        <v>288283.36959999998</v>
      </c>
      <c r="F17" s="25">
        <f>VLOOKUP(C17,RA!B21:I56,8,0)</f>
        <v>36325.888599999998</v>
      </c>
      <c r="G17" s="16">
        <f t="shared" si="0"/>
        <v>251957.48099999997</v>
      </c>
      <c r="H17" s="27">
        <f>RA!J21</f>
        <v>12.600757598470899</v>
      </c>
      <c r="I17" s="20">
        <f>VLOOKUP(B17,RMS!B:D,3,FALSE)</f>
        <v>288283.42953893798</v>
      </c>
      <c r="J17" s="21">
        <f>VLOOKUP(B17,RMS!B:E,4,FALSE)</f>
        <v>251957.480929204</v>
      </c>
      <c r="K17" s="22">
        <f t="shared" si="1"/>
        <v>-5.9938938007690012E-2</v>
      </c>
      <c r="L17" s="22">
        <f t="shared" si="2"/>
        <v>7.0795969804748893E-5</v>
      </c>
      <c r="M17" s="35"/>
    </row>
    <row r="18" spans="1:13" x14ac:dyDescent="0.15">
      <c r="A18" s="42"/>
      <c r="B18" s="12">
        <v>27</v>
      </c>
      <c r="C18" s="39" t="s">
        <v>20</v>
      </c>
      <c r="D18" s="39"/>
      <c r="E18" s="15">
        <f>VLOOKUP(C18,RA!B22:D53,3,0)</f>
        <v>814914.23439999996</v>
      </c>
      <c r="F18" s="25">
        <f>VLOOKUP(C18,RA!B22:I57,8,0)</f>
        <v>75988.814799999993</v>
      </c>
      <c r="G18" s="16">
        <f t="shared" si="0"/>
        <v>738925.41959999991</v>
      </c>
      <c r="H18" s="27">
        <f>RA!J22</f>
        <v>9.3247622378259898</v>
      </c>
      <c r="I18" s="20">
        <f>VLOOKUP(B18,RMS!B:D,3,FALSE)</f>
        <v>814914.76500000001</v>
      </c>
      <c r="J18" s="21">
        <f>VLOOKUP(B18,RMS!B:E,4,FALSE)</f>
        <v>738925.42090000003</v>
      </c>
      <c r="K18" s="22">
        <f t="shared" si="1"/>
        <v>-0.53060000005643815</v>
      </c>
      <c r="L18" s="22">
        <f t="shared" si="2"/>
        <v>-1.3000001199543476E-3</v>
      </c>
      <c r="M18" s="35"/>
    </row>
    <row r="19" spans="1:13" x14ac:dyDescent="0.15">
      <c r="A19" s="42"/>
      <c r="B19" s="12">
        <v>29</v>
      </c>
      <c r="C19" s="39" t="s">
        <v>21</v>
      </c>
      <c r="D19" s="39"/>
      <c r="E19" s="15">
        <f>VLOOKUP(C19,RA!B22:D54,3,0)</f>
        <v>2198589.2396</v>
      </c>
      <c r="F19" s="25">
        <f>VLOOKUP(C19,RA!B23:I58,8,0)</f>
        <v>242785.2218</v>
      </c>
      <c r="G19" s="16">
        <f t="shared" si="0"/>
        <v>1955804.0178</v>
      </c>
      <c r="H19" s="27">
        <f>RA!J23</f>
        <v>11.042773130472099</v>
      </c>
      <c r="I19" s="20">
        <f>VLOOKUP(B19,RMS!B:D,3,FALSE)</f>
        <v>2198590.7175965798</v>
      </c>
      <c r="J19" s="21">
        <f>VLOOKUP(B19,RMS!B:E,4,FALSE)</f>
        <v>1955804.0440273499</v>
      </c>
      <c r="K19" s="22">
        <f t="shared" si="1"/>
        <v>-1.477996579837054</v>
      </c>
      <c r="L19" s="22">
        <f t="shared" si="2"/>
        <v>-2.6227349881082773E-2</v>
      </c>
      <c r="M19" s="35"/>
    </row>
    <row r="20" spans="1:13" x14ac:dyDescent="0.15">
      <c r="A20" s="42"/>
      <c r="B20" s="12">
        <v>31</v>
      </c>
      <c r="C20" s="39" t="s">
        <v>22</v>
      </c>
      <c r="D20" s="39"/>
      <c r="E20" s="15">
        <f>VLOOKUP(C20,RA!B24:D55,3,0)</f>
        <v>227249.92730000001</v>
      </c>
      <c r="F20" s="25">
        <f>VLOOKUP(C20,RA!B24:I59,8,0)</f>
        <v>39135.306499999999</v>
      </c>
      <c r="G20" s="16">
        <f t="shared" si="0"/>
        <v>188114.6208</v>
      </c>
      <c r="H20" s="27">
        <f>RA!J24</f>
        <v>17.221262494986899</v>
      </c>
      <c r="I20" s="20">
        <f>VLOOKUP(B20,RMS!B:D,3,FALSE)</f>
        <v>227249.90790756399</v>
      </c>
      <c r="J20" s="21">
        <f>VLOOKUP(B20,RMS!B:E,4,FALSE)</f>
        <v>188114.61548672401</v>
      </c>
      <c r="K20" s="22">
        <f t="shared" si="1"/>
        <v>1.9392436021007597E-2</v>
      </c>
      <c r="L20" s="22">
        <f t="shared" si="2"/>
        <v>5.3132759931031615E-3</v>
      </c>
      <c r="M20" s="35"/>
    </row>
    <row r="21" spans="1:13" x14ac:dyDescent="0.15">
      <c r="A21" s="42"/>
      <c r="B21" s="12">
        <v>32</v>
      </c>
      <c r="C21" s="39" t="s">
        <v>23</v>
      </c>
      <c r="D21" s="39"/>
      <c r="E21" s="15">
        <f>VLOOKUP(C21,RA!B24:D56,3,0)</f>
        <v>269017.97560000001</v>
      </c>
      <c r="F21" s="25">
        <f>VLOOKUP(C21,RA!B25:I60,8,0)</f>
        <v>21089.346600000001</v>
      </c>
      <c r="G21" s="16">
        <f t="shared" si="0"/>
        <v>247928.62900000002</v>
      </c>
      <c r="H21" s="27">
        <f>RA!J25</f>
        <v>7.8393819420295996</v>
      </c>
      <c r="I21" s="20">
        <f>VLOOKUP(B21,RMS!B:D,3,FALSE)</f>
        <v>269017.98510852398</v>
      </c>
      <c r="J21" s="21">
        <f>VLOOKUP(B21,RMS!B:E,4,FALSE)</f>
        <v>247928.621826652</v>
      </c>
      <c r="K21" s="22">
        <f t="shared" si="1"/>
        <v>-9.5085239736363292E-3</v>
      </c>
      <c r="L21" s="22">
        <f t="shared" si="2"/>
        <v>7.1733480144757777E-3</v>
      </c>
      <c r="M21" s="35"/>
    </row>
    <row r="22" spans="1:13" x14ac:dyDescent="0.15">
      <c r="A22" s="42"/>
      <c r="B22" s="12">
        <v>33</v>
      </c>
      <c r="C22" s="39" t="s">
        <v>24</v>
      </c>
      <c r="D22" s="39"/>
      <c r="E22" s="15">
        <f>VLOOKUP(C22,RA!B26:D57,3,0)</f>
        <v>528307.05559999996</v>
      </c>
      <c r="F22" s="25">
        <f>VLOOKUP(C22,RA!B26:I61,8,0)</f>
        <v>118903.1706</v>
      </c>
      <c r="G22" s="16">
        <f t="shared" si="0"/>
        <v>409403.88499999995</v>
      </c>
      <c r="H22" s="27">
        <f>RA!J26</f>
        <v>22.506451378916601</v>
      </c>
      <c r="I22" s="20">
        <f>VLOOKUP(B22,RMS!B:D,3,FALSE)</f>
        <v>528306.99208652903</v>
      </c>
      <c r="J22" s="21">
        <f>VLOOKUP(B22,RMS!B:E,4,FALSE)</f>
        <v>409403.87353408599</v>
      </c>
      <c r="K22" s="22">
        <f t="shared" si="1"/>
        <v>6.3513470930047333E-2</v>
      </c>
      <c r="L22" s="22">
        <f t="shared" si="2"/>
        <v>1.1465913965366781E-2</v>
      </c>
      <c r="M22" s="35"/>
    </row>
    <row r="23" spans="1:13" x14ac:dyDescent="0.15">
      <c r="A23" s="42"/>
      <c r="B23" s="12">
        <v>34</v>
      </c>
      <c r="C23" s="39" t="s">
        <v>25</v>
      </c>
      <c r="D23" s="39"/>
      <c r="E23" s="15">
        <f>VLOOKUP(C23,RA!B26:D58,3,0)</f>
        <v>227159.58840000001</v>
      </c>
      <c r="F23" s="25">
        <f>VLOOKUP(C23,RA!B27:I62,8,0)</f>
        <v>64824.653299999998</v>
      </c>
      <c r="G23" s="16">
        <f t="shared" si="0"/>
        <v>162334.9351</v>
      </c>
      <c r="H23" s="27">
        <f>RA!J27</f>
        <v>28.5370535122875</v>
      </c>
      <c r="I23" s="20">
        <f>VLOOKUP(B23,RMS!B:D,3,FALSE)</f>
        <v>227159.52482754001</v>
      </c>
      <c r="J23" s="21">
        <f>VLOOKUP(B23,RMS!B:E,4,FALSE)</f>
        <v>162334.941010432</v>
      </c>
      <c r="K23" s="22">
        <f t="shared" si="1"/>
        <v>6.3572459999704733E-2</v>
      </c>
      <c r="L23" s="22">
        <f t="shared" si="2"/>
        <v>-5.9104319952894002E-3</v>
      </c>
      <c r="M23" s="35"/>
    </row>
    <row r="24" spans="1:13" x14ac:dyDescent="0.15">
      <c r="A24" s="42"/>
      <c r="B24" s="12">
        <v>35</v>
      </c>
      <c r="C24" s="39" t="s">
        <v>26</v>
      </c>
      <c r="D24" s="39"/>
      <c r="E24" s="15">
        <f>VLOOKUP(C24,RA!B28:D59,3,0)</f>
        <v>918346.51760000002</v>
      </c>
      <c r="F24" s="25">
        <f>VLOOKUP(C24,RA!B28:I63,8,0)</f>
        <v>44013.912499999999</v>
      </c>
      <c r="G24" s="16">
        <f t="shared" si="0"/>
        <v>874332.60510000004</v>
      </c>
      <c r="H24" s="27">
        <f>RA!J28</f>
        <v>4.7927347310060702</v>
      </c>
      <c r="I24" s="20">
        <f>VLOOKUP(B24,RMS!B:D,3,FALSE)</f>
        <v>918346.51368141605</v>
      </c>
      <c r="J24" s="21">
        <f>VLOOKUP(B24,RMS!B:E,4,FALSE)</f>
        <v>874332.60176814196</v>
      </c>
      <c r="K24" s="22">
        <f t="shared" si="1"/>
        <v>3.9185839705169201E-3</v>
      </c>
      <c r="L24" s="22">
        <f t="shared" si="2"/>
        <v>3.3318580826744437E-3</v>
      </c>
      <c r="M24" s="35"/>
    </row>
    <row r="25" spans="1:13" x14ac:dyDescent="0.15">
      <c r="A25" s="42"/>
      <c r="B25" s="12">
        <v>36</v>
      </c>
      <c r="C25" s="39" t="s">
        <v>27</v>
      </c>
      <c r="D25" s="39"/>
      <c r="E25" s="15">
        <f>VLOOKUP(C25,RA!B28:D60,3,0)</f>
        <v>567235.86239999998</v>
      </c>
      <c r="F25" s="25">
        <f>VLOOKUP(C25,RA!B29:I64,8,0)</f>
        <v>78534.574200000003</v>
      </c>
      <c r="G25" s="16">
        <f t="shared" si="0"/>
        <v>488701.28819999995</v>
      </c>
      <c r="H25" s="27">
        <f>RA!J29</f>
        <v>13.845135578649201</v>
      </c>
      <c r="I25" s="20">
        <f>VLOOKUP(B25,RMS!B:D,3,FALSE)</f>
        <v>567235.86129646003</v>
      </c>
      <c r="J25" s="21">
        <f>VLOOKUP(B25,RMS!B:E,4,FALSE)</f>
        <v>488701.31174509297</v>
      </c>
      <c r="K25" s="22">
        <f t="shared" si="1"/>
        <v>1.103539951145649E-3</v>
      </c>
      <c r="L25" s="22">
        <f t="shared" si="2"/>
        <v>-2.3545093019492924E-2</v>
      </c>
      <c r="M25" s="35"/>
    </row>
    <row r="26" spans="1:13" x14ac:dyDescent="0.15">
      <c r="A26" s="42"/>
      <c r="B26" s="12">
        <v>37</v>
      </c>
      <c r="C26" s="39" t="s">
        <v>28</v>
      </c>
      <c r="D26" s="39"/>
      <c r="E26" s="15">
        <f>VLOOKUP(C26,RA!B30:D61,3,0)</f>
        <v>732127.21039999998</v>
      </c>
      <c r="F26" s="25">
        <f>VLOOKUP(C26,RA!B30:I65,8,0)</f>
        <v>81474.841499999995</v>
      </c>
      <c r="G26" s="16">
        <f t="shared" si="0"/>
        <v>650652.3689</v>
      </c>
      <c r="H26" s="27">
        <f>RA!J30</f>
        <v>11.1285088633007</v>
      </c>
      <c r="I26" s="20">
        <f>VLOOKUP(B26,RMS!B:D,3,FALSE)</f>
        <v>732127.16258495604</v>
      </c>
      <c r="J26" s="21">
        <f>VLOOKUP(B26,RMS!B:E,4,FALSE)</f>
        <v>650652.27058931906</v>
      </c>
      <c r="K26" s="22">
        <f t="shared" si="1"/>
        <v>4.7815043944865465E-2</v>
      </c>
      <c r="L26" s="22">
        <f t="shared" si="2"/>
        <v>9.8310680943541229E-2</v>
      </c>
      <c r="M26" s="35"/>
    </row>
    <row r="27" spans="1:13" x14ac:dyDescent="0.15">
      <c r="A27" s="42"/>
      <c r="B27" s="12">
        <v>38</v>
      </c>
      <c r="C27" s="39" t="s">
        <v>29</v>
      </c>
      <c r="D27" s="39"/>
      <c r="E27" s="15">
        <f>VLOOKUP(C27,RA!B30:D62,3,0)</f>
        <v>557699.12540000002</v>
      </c>
      <c r="F27" s="25">
        <f>VLOOKUP(C27,RA!B31:I66,8,0)</f>
        <v>41995.535799999998</v>
      </c>
      <c r="G27" s="16">
        <f t="shared" si="0"/>
        <v>515703.58960000001</v>
      </c>
      <c r="H27" s="27">
        <f>RA!J31</f>
        <v>7.53014195062247</v>
      </c>
      <c r="I27" s="20">
        <f>VLOOKUP(B27,RMS!B:D,3,FALSE)</f>
        <v>557699.15149911505</v>
      </c>
      <c r="J27" s="21">
        <f>VLOOKUP(B27,RMS!B:E,4,FALSE)</f>
        <v>515703.595911504</v>
      </c>
      <c r="K27" s="22">
        <f t="shared" si="1"/>
        <v>-2.6099115028046072E-2</v>
      </c>
      <c r="L27" s="22">
        <f t="shared" si="2"/>
        <v>-6.3115039956755936E-3</v>
      </c>
      <c r="M27" s="35"/>
    </row>
    <row r="28" spans="1:13" x14ac:dyDescent="0.15">
      <c r="A28" s="42"/>
      <c r="B28" s="12">
        <v>39</v>
      </c>
      <c r="C28" s="39" t="s">
        <v>30</v>
      </c>
      <c r="D28" s="39"/>
      <c r="E28" s="15">
        <f>VLOOKUP(C28,RA!B32:D63,3,0)</f>
        <v>110071.1786</v>
      </c>
      <c r="F28" s="25">
        <f>VLOOKUP(C28,RA!B32:I67,8,0)</f>
        <v>31086.935799999999</v>
      </c>
      <c r="G28" s="16">
        <f t="shared" si="0"/>
        <v>78984.242800000007</v>
      </c>
      <c r="H28" s="27">
        <f>RA!J32</f>
        <v>28.242575572821199</v>
      </c>
      <c r="I28" s="20">
        <f>VLOOKUP(B28,RMS!B:D,3,FALSE)</f>
        <v>110071.10760802501</v>
      </c>
      <c r="J28" s="21">
        <f>VLOOKUP(B28,RMS!B:E,4,FALSE)</f>
        <v>78984.2239278575</v>
      </c>
      <c r="K28" s="22">
        <f t="shared" si="1"/>
        <v>7.0991974993376061E-2</v>
      </c>
      <c r="L28" s="22">
        <f t="shared" si="2"/>
        <v>1.8872142507461831E-2</v>
      </c>
      <c r="M28" s="35"/>
    </row>
    <row r="29" spans="1:13" x14ac:dyDescent="0.15">
      <c r="A29" s="42"/>
      <c r="B29" s="12">
        <v>40</v>
      </c>
      <c r="C29" s="39" t="s">
        <v>31</v>
      </c>
      <c r="D29" s="39"/>
      <c r="E29" s="15">
        <f>VLOOKUP(C29,RA!B32:D64,3,0)</f>
        <v>8.5471000000000004</v>
      </c>
      <c r="F29" s="25">
        <f>VLOOKUP(C29,RA!B33:I68,8,0)</f>
        <v>6.4950999999999999</v>
      </c>
      <c r="G29" s="16">
        <f t="shared" si="0"/>
        <v>2.0520000000000005</v>
      </c>
      <c r="H29" s="27">
        <f>RA!J33</f>
        <v>75.991856887131306</v>
      </c>
      <c r="I29" s="20">
        <f>VLOOKUP(B29,RMS!B:D,3,FALSE)</f>
        <v>8.5470000000000006</v>
      </c>
      <c r="J29" s="21">
        <f>VLOOKUP(B29,RMS!B:E,4,FALSE)</f>
        <v>2.052</v>
      </c>
      <c r="K29" s="22">
        <f t="shared" si="1"/>
        <v>9.9999999999766942E-5</v>
      </c>
      <c r="L29" s="22">
        <f t="shared" si="2"/>
        <v>0</v>
      </c>
      <c r="M29" s="35"/>
    </row>
    <row r="30" spans="1:13" x14ac:dyDescent="0.15">
      <c r="A30" s="42"/>
      <c r="B30" s="12">
        <v>41</v>
      </c>
      <c r="C30" s="39" t="s">
        <v>36</v>
      </c>
      <c r="D30" s="39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5"/>
    </row>
    <row r="31" spans="1:13" x14ac:dyDescent="0.15">
      <c r="A31" s="42"/>
      <c r="B31" s="12">
        <v>42</v>
      </c>
      <c r="C31" s="39" t="s">
        <v>32</v>
      </c>
      <c r="D31" s="39"/>
      <c r="E31" s="15">
        <f>VLOOKUP(C31,RA!B34:D66,3,0)</f>
        <v>183785.3033</v>
      </c>
      <c r="F31" s="25">
        <f>VLOOKUP(C31,RA!B35:I70,8,0)</f>
        <v>19687.693599999999</v>
      </c>
      <c r="G31" s="16">
        <f t="shared" si="0"/>
        <v>164097.6097</v>
      </c>
      <c r="H31" s="27">
        <f>RA!J35</f>
        <v>10.712332948550801</v>
      </c>
      <c r="I31" s="20">
        <f>VLOOKUP(B31,RMS!B:D,3,FALSE)</f>
        <v>183785.30300000001</v>
      </c>
      <c r="J31" s="21">
        <f>VLOOKUP(B31,RMS!B:E,4,FALSE)</f>
        <v>164097.62109999999</v>
      </c>
      <c r="K31" s="22">
        <f t="shared" si="1"/>
        <v>2.9999998514540493E-4</v>
      </c>
      <c r="L31" s="22">
        <f t="shared" si="2"/>
        <v>-1.1399999988498166E-2</v>
      </c>
      <c r="M31" s="35"/>
    </row>
    <row r="32" spans="1:13" x14ac:dyDescent="0.15">
      <c r="A32" s="42"/>
      <c r="B32" s="12">
        <v>71</v>
      </c>
      <c r="C32" s="39" t="s">
        <v>37</v>
      </c>
      <c r="D32" s="39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5"/>
    </row>
    <row r="33" spans="1:13" x14ac:dyDescent="0.15">
      <c r="A33" s="42"/>
      <c r="B33" s="12">
        <v>72</v>
      </c>
      <c r="C33" s="39" t="s">
        <v>38</v>
      </c>
      <c r="D33" s="39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5"/>
    </row>
    <row r="34" spans="1:13" x14ac:dyDescent="0.15">
      <c r="A34" s="42"/>
      <c r="B34" s="12">
        <v>73</v>
      </c>
      <c r="C34" s="39" t="s">
        <v>39</v>
      </c>
      <c r="D34" s="39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5"/>
    </row>
    <row r="35" spans="1:13" x14ac:dyDescent="0.15">
      <c r="A35" s="42"/>
      <c r="B35" s="12">
        <v>75</v>
      </c>
      <c r="C35" s="39" t="s">
        <v>33</v>
      </c>
      <c r="D35" s="39"/>
      <c r="E35" s="15">
        <f>VLOOKUP(C35,RA!B8:D70,3,0)</f>
        <v>183147.00880000001</v>
      </c>
      <c r="F35" s="25">
        <f>VLOOKUP(C35,RA!B8:I74,8,0)</f>
        <v>8821.8940000000002</v>
      </c>
      <c r="G35" s="16">
        <f t="shared" si="0"/>
        <v>174325.11480000001</v>
      </c>
      <c r="H35" s="27">
        <f>RA!J39</f>
        <v>4.8168376091982399</v>
      </c>
      <c r="I35" s="20">
        <f>VLOOKUP(B35,RMS!B:D,3,FALSE)</f>
        <v>183147.008547009</v>
      </c>
      <c r="J35" s="21">
        <f>VLOOKUP(B35,RMS!B:E,4,FALSE)</f>
        <v>174325.115384615</v>
      </c>
      <c r="K35" s="22">
        <f t="shared" si="1"/>
        <v>2.5299101253040135E-4</v>
      </c>
      <c r="L35" s="22">
        <f t="shared" si="2"/>
        <v>-5.8461498701944947E-4</v>
      </c>
      <c r="M35" s="35"/>
    </row>
    <row r="36" spans="1:13" x14ac:dyDescent="0.15">
      <c r="A36" s="42"/>
      <c r="B36" s="12">
        <v>76</v>
      </c>
      <c r="C36" s="39" t="s">
        <v>34</v>
      </c>
      <c r="D36" s="39"/>
      <c r="E36" s="15">
        <f>VLOOKUP(C36,RA!B8:D71,3,0)</f>
        <v>506415.79249999998</v>
      </c>
      <c r="F36" s="25">
        <f>VLOOKUP(C36,RA!B8:I75,8,0)</f>
        <v>33470.281600000002</v>
      </c>
      <c r="G36" s="16">
        <f t="shared" si="0"/>
        <v>472945.51089999999</v>
      </c>
      <c r="H36" s="27">
        <f>RA!J40</f>
        <v>6.6092491773940898</v>
      </c>
      <c r="I36" s="20">
        <f>VLOOKUP(B36,RMS!B:D,3,FALSE)</f>
        <v>506415.78299487202</v>
      </c>
      <c r="J36" s="21">
        <f>VLOOKUP(B36,RMS!B:E,4,FALSE)</f>
        <v>472945.51249316201</v>
      </c>
      <c r="K36" s="22">
        <f t="shared" si="1"/>
        <v>9.5051279640756547E-3</v>
      </c>
      <c r="L36" s="22">
        <f t="shared" si="2"/>
        <v>-1.5931620146147907E-3</v>
      </c>
      <c r="M36" s="35"/>
    </row>
    <row r="37" spans="1:13" x14ac:dyDescent="0.15">
      <c r="A37" s="42"/>
      <c r="B37" s="12">
        <v>77</v>
      </c>
      <c r="C37" s="39" t="s">
        <v>40</v>
      </c>
      <c r="D37" s="39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5"/>
    </row>
    <row r="38" spans="1:13" x14ac:dyDescent="0.15">
      <c r="A38" s="42"/>
      <c r="B38" s="12">
        <v>78</v>
      </c>
      <c r="C38" s="39" t="s">
        <v>41</v>
      </c>
      <c r="D38" s="39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5"/>
    </row>
    <row r="39" spans="1:13" s="34" customFormat="1" x14ac:dyDescent="0.15">
      <c r="A39" s="42"/>
      <c r="B39" s="12">
        <v>9101</v>
      </c>
      <c r="C39" s="39" t="s">
        <v>72</v>
      </c>
      <c r="D39" s="39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5"/>
    </row>
    <row r="40" spans="1:13" x14ac:dyDescent="0.15">
      <c r="A40" s="42"/>
      <c r="B40" s="12">
        <v>99</v>
      </c>
      <c r="C40" s="39" t="s">
        <v>35</v>
      </c>
      <c r="D40" s="39"/>
      <c r="E40" s="15">
        <f>VLOOKUP(C40,RA!B8:D74,3,0)</f>
        <v>25741.179899999999</v>
      </c>
      <c r="F40" s="25">
        <f>VLOOKUP(C40,RA!B8:I78,8,0)</f>
        <v>2248.5873000000001</v>
      </c>
      <c r="G40" s="16">
        <f t="shared" si="0"/>
        <v>23492.5926</v>
      </c>
      <c r="H40" s="27">
        <f>RA!J43</f>
        <v>0</v>
      </c>
      <c r="I40" s="20">
        <f>VLOOKUP(B40,RMS!B:D,3,FALSE)</f>
        <v>25741.179865365699</v>
      </c>
      <c r="J40" s="21">
        <f>VLOOKUP(B40,RMS!B:E,4,FALSE)</f>
        <v>23492.592617804999</v>
      </c>
      <c r="K40" s="22">
        <f t="shared" si="1"/>
        <v>3.4634300391189754E-5</v>
      </c>
      <c r="L40" s="22">
        <f t="shared" si="2"/>
        <v>-1.7804999515647069E-5</v>
      </c>
      <c r="M40" s="35"/>
    </row>
  </sheetData>
  <mergeCells count="40"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W44"/>
    </sheetView>
  </sheetViews>
  <sheetFormatPr defaultRowHeight="11.25" x14ac:dyDescent="0.15"/>
  <cols>
    <col min="1" max="1" width="8.5" style="37" customWidth="1"/>
    <col min="2" max="3" width="9" style="37"/>
    <col min="4" max="5" width="11.5" style="37" bestFit="1" customWidth="1"/>
    <col min="6" max="7" width="12.25" style="37" bestFit="1" customWidth="1"/>
    <col min="8" max="8" width="9" style="37"/>
    <col min="9" max="9" width="12.25" style="37" bestFit="1" customWidth="1"/>
    <col min="10" max="10" width="9" style="37"/>
    <col min="11" max="11" width="12.25" style="37" bestFit="1" customWidth="1"/>
    <col min="12" max="12" width="10.5" style="37" bestFit="1" customWidth="1"/>
    <col min="13" max="13" width="12.25" style="37" bestFit="1" customWidth="1"/>
    <col min="14" max="15" width="13.875" style="37" bestFit="1" customWidth="1"/>
    <col min="16" max="17" width="9.25" style="37" bestFit="1" customWidth="1"/>
    <col min="18" max="18" width="10.5" style="37" bestFit="1" customWidth="1"/>
    <col min="19" max="20" width="9" style="37"/>
    <col min="21" max="21" width="10.5" style="37" bestFit="1" customWidth="1"/>
    <col min="22" max="22" width="36" style="37" bestFit="1" customWidth="1"/>
    <col min="23" max="16384" width="9" style="37"/>
  </cols>
  <sheetData>
    <row r="1" spans="1:23" ht="12.75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57" t="s">
        <v>47</v>
      </c>
      <c r="W1" s="47"/>
    </row>
    <row r="2" spans="1:23" ht="12.75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57"/>
      <c r="W2" s="47"/>
    </row>
    <row r="3" spans="1:23" ht="23.25" thickBot="1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58" t="s">
        <v>48</v>
      </c>
      <c r="W3" s="47"/>
    </row>
    <row r="4" spans="1:23" ht="15" thickTop="1" thickBot="1" x14ac:dyDescent="0.2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56"/>
      <c r="W4" s="47"/>
    </row>
    <row r="5" spans="1:23" ht="15" thickTop="1" thickBot="1" x14ac:dyDescent="0.25">
      <c r="A5" s="59"/>
      <c r="B5" s="60"/>
      <c r="C5" s="61"/>
      <c r="D5" s="62" t="s">
        <v>0</v>
      </c>
      <c r="E5" s="62" t="s">
        <v>60</v>
      </c>
      <c r="F5" s="62" t="s">
        <v>61</v>
      </c>
      <c r="G5" s="62" t="s">
        <v>49</v>
      </c>
      <c r="H5" s="62" t="s">
        <v>50</v>
      </c>
      <c r="I5" s="62" t="s">
        <v>1</v>
      </c>
      <c r="J5" s="62" t="s">
        <v>2</v>
      </c>
      <c r="K5" s="62" t="s">
        <v>51</v>
      </c>
      <c r="L5" s="62" t="s">
        <v>52</v>
      </c>
      <c r="M5" s="62" t="s">
        <v>53</v>
      </c>
      <c r="N5" s="62" t="s">
        <v>54</v>
      </c>
      <c r="O5" s="62" t="s">
        <v>55</v>
      </c>
      <c r="P5" s="62" t="s">
        <v>62</v>
      </c>
      <c r="Q5" s="62" t="s">
        <v>63</v>
      </c>
      <c r="R5" s="62" t="s">
        <v>56</v>
      </c>
      <c r="S5" s="62" t="s">
        <v>57</v>
      </c>
      <c r="T5" s="62" t="s">
        <v>58</v>
      </c>
      <c r="U5" s="63" t="s">
        <v>59</v>
      </c>
      <c r="V5" s="56"/>
      <c r="W5" s="56"/>
    </row>
    <row r="6" spans="1:23" ht="14.25" thickBot="1" x14ac:dyDescent="0.2">
      <c r="A6" s="64" t="s">
        <v>3</v>
      </c>
      <c r="B6" s="48" t="s">
        <v>4</v>
      </c>
      <c r="C6" s="49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  <c r="V6" s="56"/>
      <c r="W6" s="56"/>
    </row>
    <row r="7" spans="1:23" ht="14.25" thickBot="1" x14ac:dyDescent="0.2">
      <c r="A7" s="50" t="s">
        <v>5</v>
      </c>
      <c r="B7" s="51"/>
      <c r="C7" s="52"/>
      <c r="D7" s="66">
        <v>13684440.4713</v>
      </c>
      <c r="E7" s="66">
        <v>16238546</v>
      </c>
      <c r="F7" s="67">
        <v>84.271340988903802</v>
      </c>
      <c r="G7" s="66">
        <v>13758995.0701</v>
      </c>
      <c r="H7" s="67">
        <v>-0.54186078576347096</v>
      </c>
      <c r="I7" s="66">
        <v>1784845.3376</v>
      </c>
      <c r="J7" s="67">
        <v>13.0428813757004</v>
      </c>
      <c r="K7" s="66">
        <v>1680082.0316000001</v>
      </c>
      <c r="L7" s="67">
        <v>12.210790272401701</v>
      </c>
      <c r="M7" s="67">
        <v>6.2356065971510999E-2</v>
      </c>
      <c r="N7" s="66">
        <v>28226731.6028</v>
      </c>
      <c r="O7" s="66">
        <v>6521106916.5508003</v>
      </c>
      <c r="P7" s="66">
        <v>783221</v>
      </c>
      <c r="Q7" s="66">
        <v>818323</v>
      </c>
      <c r="R7" s="67">
        <v>-4.2895042666526599</v>
      </c>
      <c r="S7" s="66">
        <v>17.472004033727401</v>
      </c>
      <c r="T7" s="66">
        <v>17.770844924925701</v>
      </c>
      <c r="U7" s="68">
        <v>-1.7103984787404201</v>
      </c>
      <c r="V7" s="56"/>
      <c r="W7" s="56"/>
    </row>
    <row r="8" spans="1:23" ht="14.25" thickBot="1" x14ac:dyDescent="0.2">
      <c r="A8" s="53">
        <v>41975</v>
      </c>
      <c r="B8" s="43" t="s">
        <v>6</v>
      </c>
      <c r="C8" s="44"/>
      <c r="D8" s="69">
        <v>550107.85959999997</v>
      </c>
      <c r="E8" s="69">
        <v>603500</v>
      </c>
      <c r="F8" s="70">
        <v>91.152917912179007</v>
      </c>
      <c r="G8" s="69">
        <v>560466.7156</v>
      </c>
      <c r="H8" s="70">
        <v>-1.8482553400000501</v>
      </c>
      <c r="I8" s="69">
        <v>142400.61720000001</v>
      </c>
      <c r="J8" s="70">
        <v>25.885944858803501</v>
      </c>
      <c r="K8" s="69">
        <v>99077.722999999998</v>
      </c>
      <c r="L8" s="70">
        <v>17.677717559718701</v>
      </c>
      <c r="M8" s="70">
        <v>0.43726170614558801</v>
      </c>
      <c r="N8" s="69">
        <v>1114428.1928000001</v>
      </c>
      <c r="O8" s="69">
        <v>247866053.60420001</v>
      </c>
      <c r="P8" s="69">
        <v>21303</v>
      </c>
      <c r="Q8" s="69">
        <v>21832</v>
      </c>
      <c r="R8" s="70">
        <v>-2.42304873580066</v>
      </c>
      <c r="S8" s="69">
        <v>25.823023029620199</v>
      </c>
      <c r="T8" s="69">
        <v>25.848311341150598</v>
      </c>
      <c r="U8" s="71">
        <v>-9.7929322610112002E-2</v>
      </c>
      <c r="V8" s="56"/>
      <c r="W8" s="56"/>
    </row>
    <row r="9" spans="1:23" ht="12" customHeight="1" thickBot="1" x14ac:dyDescent="0.2">
      <c r="A9" s="54"/>
      <c r="B9" s="43" t="s">
        <v>7</v>
      </c>
      <c r="C9" s="44"/>
      <c r="D9" s="69">
        <v>73334.140499999994</v>
      </c>
      <c r="E9" s="69">
        <v>73887</v>
      </c>
      <c r="F9" s="70">
        <v>99.251749969548101</v>
      </c>
      <c r="G9" s="69">
        <v>70707.383700000006</v>
      </c>
      <c r="H9" s="70">
        <v>3.7149681724116799</v>
      </c>
      <c r="I9" s="69">
        <v>17624.3079</v>
      </c>
      <c r="J9" s="70">
        <v>24.032882610794399</v>
      </c>
      <c r="K9" s="69">
        <v>16349.1682</v>
      </c>
      <c r="L9" s="70">
        <v>23.122292672243201</v>
      </c>
      <c r="M9" s="70">
        <v>7.7994163641914999E-2</v>
      </c>
      <c r="N9" s="69">
        <v>149385.7004</v>
      </c>
      <c r="O9" s="69">
        <v>42188321.190099999</v>
      </c>
      <c r="P9" s="69">
        <v>4316</v>
      </c>
      <c r="Q9" s="69">
        <v>4382</v>
      </c>
      <c r="R9" s="70">
        <v>-1.50616157005934</v>
      </c>
      <c r="S9" s="69">
        <v>16.991228104726599</v>
      </c>
      <c r="T9" s="69">
        <v>17.355444979461399</v>
      </c>
      <c r="U9" s="71">
        <v>-2.14355826718326</v>
      </c>
      <c r="V9" s="56"/>
      <c r="W9" s="56"/>
    </row>
    <row r="10" spans="1:23" ht="14.25" thickBot="1" x14ac:dyDescent="0.2">
      <c r="A10" s="54"/>
      <c r="B10" s="43" t="s">
        <v>8</v>
      </c>
      <c r="C10" s="44"/>
      <c r="D10" s="69">
        <v>91909.491800000003</v>
      </c>
      <c r="E10" s="69">
        <v>112297</v>
      </c>
      <c r="F10" s="70">
        <v>81.845010819523196</v>
      </c>
      <c r="G10" s="69">
        <v>92597.225600000005</v>
      </c>
      <c r="H10" s="70">
        <v>-0.74271534113867799</v>
      </c>
      <c r="I10" s="69">
        <v>20693.042399999998</v>
      </c>
      <c r="J10" s="70">
        <v>22.514586899282602</v>
      </c>
      <c r="K10" s="69">
        <v>23579.471000000001</v>
      </c>
      <c r="L10" s="70">
        <v>25.4645545233269</v>
      </c>
      <c r="M10" s="70">
        <v>-0.122412780167969</v>
      </c>
      <c r="N10" s="69">
        <v>184389.74129999999</v>
      </c>
      <c r="O10" s="69">
        <v>58994828.125500001</v>
      </c>
      <c r="P10" s="69">
        <v>71438</v>
      </c>
      <c r="Q10" s="69">
        <v>75219</v>
      </c>
      <c r="R10" s="70">
        <v>-5.0266554992754502</v>
      </c>
      <c r="S10" s="69">
        <v>1.28656305887623</v>
      </c>
      <c r="T10" s="69">
        <v>1.2294799119903199</v>
      </c>
      <c r="U10" s="71">
        <v>4.4368712821404204</v>
      </c>
      <c r="V10" s="56"/>
      <c r="W10" s="56"/>
    </row>
    <row r="11" spans="1:23" ht="14.25" thickBot="1" x14ac:dyDescent="0.2">
      <c r="A11" s="54"/>
      <c r="B11" s="43" t="s">
        <v>9</v>
      </c>
      <c r="C11" s="44"/>
      <c r="D11" s="69">
        <v>79056.889800000004</v>
      </c>
      <c r="E11" s="69">
        <v>71349</v>
      </c>
      <c r="F11" s="70">
        <v>110.80308035151199</v>
      </c>
      <c r="G11" s="69">
        <v>60204.660300000003</v>
      </c>
      <c r="H11" s="70">
        <v>31.3135717501922</v>
      </c>
      <c r="I11" s="69">
        <v>19857.143400000001</v>
      </c>
      <c r="J11" s="70">
        <v>25.117536814609199</v>
      </c>
      <c r="K11" s="69">
        <v>12504.5211</v>
      </c>
      <c r="L11" s="70">
        <v>20.770021851614</v>
      </c>
      <c r="M11" s="70">
        <v>0.58799711250037401</v>
      </c>
      <c r="N11" s="69">
        <v>153544.55660000001</v>
      </c>
      <c r="O11" s="69">
        <v>24619391.001800001</v>
      </c>
      <c r="P11" s="69">
        <v>3296</v>
      </c>
      <c r="Q11" s="69">
        <v>3261</v>
      </c>
      <c r="R11" s="70">
        <v>1.07329040171726</v>
      </c>
      <c r="S11" s="69">
        <v>23.985706856796099</v>
      </c>
      <c r="T11" s="69">
        <v>22.841970806501099</v>
      </c>
      <c r="U11" s="71">
        <v>4.7684066895488497</v>
      </c>
      <c r="V11" s="56"/>
      <c r="W11" s="56"/>
    </row>
    <row r="12" spans="1:23" ht="14.25" thickBot="1" x14ac:dyDescent="0.2">
      <c r="A12" s="54"/>
      <c r="B12" s="43" t="s">
        <v>10</v>
      </c>
      <c r="C12" s="44"/>
      <c r="D12" s="69">
        <v>252455.11979999999</v>
      </c>
      <c r="E12" s="69">
        <v>279214</v>
      </c>
      <c r="F12" s="70">
        <v>90.416354409162906</v>
      </c>
      <c r="G12" s="69">
        <v>249281.51930000001</v>
      </c>
      <c r="H12" s="70">
        <v>1.2730989882088399</v>
      </c>
      <c r="I12" s="69">
        <v>46587.516900000002</v>
      </c>
      <c r="J12" s="70">
        <v>18.453781779869502</v>
      </c>
      <c r="K12" s="69">
        <v>-16209.5951</v>
      </c>
      <c r="L12" s="70">
        <v>-6.50252579714601</v>
      </c>
      <c r="M12" s="70">
        <v>-3.8740703646570398</v>
      </c>
      <c r="N12" s="69">
        <v>518344.76779999997</v>
      </c>
      <c r="O12" s="69">
        <v>87295906.954899997</v>
      </c>
      <c r="P12" s="69">
        <v>2314</v>
      </c>
      <c r="Q12" s="69">
        <v>2356</v>
      </c>
      <c r="R12" s="70">
        <v>-1.78268251273345</v>
      </c>
      <c r="S12" s="69">
        <v>109.099014606742</v>
      </c>
      <c r="T12" s="69">
        <v>112.856387096774</v>
      </c>
      <c r="U12" s="71">
        <v>-3.4440022245631501</v>
      </c>
      <c r="V12" s="56"/>
      <c r="W12" s="56"/>
    </row>
    <row r="13" spans="1:23" ht="14.25" thickBot="1" x14ac:dyDescent="0.2">
      <c r="A13" s="54"/>
      <c r="B13" s="43" t="s">
        <v>11</v>
      </c>
      <c r="C13" s="44"/>
      <c r="D13" s="69">
        <v>368456.82140000002</v>
      </c>
      <c r="E13" s="69">
        <v>360900</v>
      </c>
      <c r="F13" s="70">
        <v>102.093882349681</v>
      </c>
      <c r="G13" s="69">
        <v>367996.14179999998</v>
      </c>
      <c r="H13" s="70">
        <v>0.12518598639286199</v>
      </c>
      <c r="I13" s="69">
        <v>103973.92479999999</v>
      </c>
      <c r="J13" s="70">
        <v>28.218754209770701</v>
      </c>
      <c r="K13" s="69">
        <v>77309.856899999999</v>
      </c>
      <c r="L13" s="70">
        <v>21.008333544436098</v>
      </c>
      <c r="M13" s="70">
        <v>0.34489868393482898</v>
      </c>
      <c r="N13" s="69">
        <v>778306.14080000005</v>
      </c>
      <c r="O13" s="69">
        <v>124497959.17399999</v>
      </c>
      <c r="P13" s="69">
        <v>9667</v>
      </c>
      <c r="Q13" s="69">
        <v>10157</v>
      </c>
      <c r="R13" s="70">
        <v>-4.8242591316333598</v>
      </c>
      <c r="S13" s="69">
        <v>38.114908596255297</v>
      </c>
      <c r="T13" s="69">
        <v>40.351414728758499</v>
      </c>
      <c r="U13" s="71">
        <v>-5.8677987561091003</v>
      </c>
      <c r="V13" s="56"/>
      <c r="W13" s="56"/>
    </row>
    <row r="14" spans="1:23" ht="14.25" thickBot="1" x14ac:dyDescent="0.2">
      <c r="A14" s="54"/>
      <c r="B14" s="43" t="s">
        <v>12</v>
      </c>
      <c r="C14" s="44"/>
      <c r="D14" s="69">
        <v>200005.98490000001</v>
      </c>
      <c r="E14" s="69">
        <v>132955</v>
      </c>
      <c r="F14" s="70">
        <v>150.43133759542701</v>
      </c>
      <c r="G14" s="69">
        <v>168866.54680000001</v>
      </c>
      <c r="H14" s="70">
        <v>18.4402646291338</v>
      </c>
      <c r="I14" s="69">
        <v>39948.4516</v>
      </c>
      <c r="J14" s="70">
        <v>19.9736280991659</v>
      </c>
      <c r="K14" s="69">
        <v>34036.799099999997</v>
      </c>
      <c r="L14" s="70">
        <v>20.156034303414799</v>
      </c>
      <c r="M14" s="70">
        <v>0.17368414940052301</v>
      </c>
      <c r="N14" s="69">
        <v>405173.81550000003</v>
      </c>
      <c r="O14" s="69">
        <v>60639858.618600003</v>
      </c>
      <c r="P14" s="69">
        <v>2825</v>
      </c>
      <c r="Q14" s="69">
        <v>2860</v>
      </c>
      <c r="R14" s="70">
        <v>-1.22377622377622</v>
      </c>
      <c r="S14" s="69">
        <v>70.798578725663702</v>
      </c>
      <c r="T14" s="69">
        <v>71.737003706293706</v>
      </c>
      <c r="U14" s="71">
        <v>-1.3254856206454</v>
      </c>
      <c r="V14" s="56"/>
      <c r="W14" s="56"/>
    </row>
    <row r="15" spans="1:23" ht="14.25" thickBot="1" x14ac:dyDescent="0.2">
      <c r="A15" s="54"/>
      <c r="B15" s="43" t="s">
        <v>13</v>
      </c>
      <c r="C15" s="44"/>
      <c r="D15" s="69">
        <v>116369.1704</v>
      </c>
      <c r="E15" s="69">
        <v>87566</v>
      </c>
      <c r="F15" s="70">
        <v>132.89309823447499</v>
      </c>
      <c r="G15" s="69">
        <v>120613.44650000001</v>
      </c>
      <c r="H15" s="70">
        <v>-3.5189079021964602</v>
      </c>
      <c r="I15" s="69">
        <v>19613.147799999999</v>
      </c>
      <c r="J15" s="70">
        <v>16.854247334223501</v>
      </c>
      <c r="K15" s="69">
        <v>20726.6106</v>
      </c>
      <c r="L15" s="70">
        <v>17.184328282999498</v>
      </c>
      <c r="M15" s="70">
        <v>-5.3721412607617001E-2</v>
      </c>
      <c r="N15" s="69">
        <v>239019.87169999999</v>
      </c>
      <c r="O15" s="69">
        <v>47249153.806299999</v>
      </c>
      <c r="P15" s="69">
        <v>3330</v>
      </c>
      <c r="Q15" s="69">
        <v>3698</v>
      </c>
      <c r="R15" s="70">
        <v>-9.9513250405624607</v>
      </c>
      <c r="S15" s="69">
        <v>34.945696816816799</v>
      </c>
      <c r="T15" s="69">
        <v>33.166766170903202</v>
      </c>
      <c r="U15" s="71">
        <v>5.0905570870103896</v>
      </c>
      <c r="V15" s="56"/>
      <c r="W15" s="56"/>
    </row>
    <row r="16" spans="1:23" ht="14.25" thickBot="1" x14ac:dyDescent="0.2">
      <c r="A16" s="54"/>
      <c r="B16" s="43" t="s">
        <v>14</v>
      </c>
      <c r="C16" s="44"/>
      <c r="D16" s="69">
        <v>540830.03599999996</v>
      </c>
      <c r="E16" s="69">
        <v>490600</v>
      </c>
      <c r="F16" s="70">
        <v>110.238490827558</v>
      </c>
      <c r="G16" s="69">
        <v>479695.55290000001</v>
      </c>
      <c r="H16" s="70">
        <v>12.7444339916039</v>
      </c>
      <c r="I16" s="69">
        <v>42189.525999999998</v>
      </c>
      <c r="J16" s="70">
        <v>7.8008844168558698</v>
      </c>
      <c r="K16" s="69">
        <v>43397.4827</v>
      </c>
      <c r="L16" s="70">
        <v>9.0468803468450893</v>
      </c>
      <c r="M16" s="70">
        <v>-2.7834718164424999E-2</v>
      </c>
      <c r="N16" s="69">
        <v>1194812.2479000001</v>
      </c>
      <c r="O16" s="69">
        <v>336996587.66600001</v>
      </c>
      <c r="P16" s="69">
        <v>27311</v>
      </c>
      <c r="Q16" s="69">
        <v>28216</v>
      </c>
      <c r="R16" s="70">
        <v>-3.20740005670541</v>
      </c>
      <c r="S16" s="69">
        <v>19.802644941598601</v>
      </c>
      <c r="T16" s="69">
        <v>23.1777081053303</v>
      </c>
      <c r="U16" s="71">
        <v>-17.043496834313402</v>
      </c>
      <c r="V16" s="56"/>
      <c r="W16" s="56"/>
    </row>
    <row r="17" spans="1:23" ht="12" thickBot="1" x14ac:dyDescent="0.2">
      <c r="A17" s="54"/>
      <c r="B17" s="43" t="s">
        <v>15</v>
      </c>
      <c r="C17" s="44"/>
      <c r="D17" s="69">
        <v>380771.42210000003</v>
      </c>
      <c r="E17" s="69">
        <v>604200</v>
      </c>
      <c r="F17" s="70">
        <v>63.020758374710397</v>
      </c>
      <c r="G17" s="69">
        <v>459597.11290000001</v>
      </c>
      <c r="H17" s="70">
        <v>-17.151041333271198</v>
      </c>
      <c r="I17" s="69">
        <v>53711.447099999998</v>
      </c>
      <c r="J17" s="70">
        <v>14.105955432205199</v>
      </c>
      <c r="K17" s="69">
        <v>53976.911599999999</v>
      </c>
      <c r="L17" s="70">
        <v>11.744397448324399</v>
      </c>
      <c r="M17" s="70">
        <v>-4.9181120618249996E-3</v>
      </c>
      <c r="N17" s="69">
        <v>832435.20889999997</v>
      </c>
      <c r="O17" s="69">
        <v>316900096.19</v>
      </c>
      <c r="P17" s="69">
        <v>9088</v>
      </c>
      <c r="Q17" s="69">
        <v>9655</v>
      </c>
      <c r="R17" s="70">
        <v>-5.8726048679440801</v>
      </c>
      <c r="S17" s="69">
        <v>41.898263875440101</v>
      </c>
      <c r="T17" s="69">
        <v>46.780298995339201</v>
      </c>
      <c r="U17" s="71">
        <v>-11.6521179359912</v>
      </c>
      <c r="V17" s="38"/>
      <c r="W17" s="38"/>
    </row>
    <row r="18" spans="1:23" ht="12" thickBot="1" x14ac:dyDescent="0.2">
      <c r="A18" s="54"/>
      <c r="B18" s="43" t="s">
        <v>16</v>
      </c>
      <c r="C18" s="44"/>
      <c r="D18" s="69">
        <v>1292054.9206999999</v>
      </c>
      <c r="E18" s="69">
        <v>1344300</v>
      </c>
      <c r="F18" s="70">
        <v>96.113584817377102</v>
      </c>
      <c r="G18" s="69">
        <v>1192315.2598000001</v>
      </c>
      <c r="H18" s="70">
        <v>8.3652087885489799</v>
      </c>
      <c r="I18" s="69">
        <v>215396.74100000001</v>
      </c>
      <c r="J18" s="70">
        <v>16.6708657309477</v>
      </c>
      <c r="K18" s="69">
        <v>197301.4265</v>
      </c>
      <c r="L18" s="70">
        <v>16.5477565499829</v>
      </c>
      <c r="M18" s="70">
        <v>9.1714058134292994E-2</v>
      </c>
      <c r="N18" s="69">
        <v>2682468.0872</v>
      </c>
      <c r="O18" s="69">
        <v>743842490.96819997</v>
      </c>
      <c r="P18" s="69">
        <v>63755</v>
      </c>
      <c r="Q18" s="69">
        <v>67873</v>
      </c>
      <c r="R18" s="70">
        <v>-6.0672137668881598</v>
      </c>
      <c r="S18" s="69">
        <v>20.265938682456301</v>
      </c>
      <c r="T18" s="69">
        <v>20.485512155054298</v>
      </c>
      <c r="U18" s="71">
        <v>-1.08346065799604</v>
      </c>
      <c r="V18" s="38"/>
      <c r="W18" s="38"/>
    </row>
    <row r="19" spans="1:23" ht="12" thickBot="1" x14ac:dyDescent="0.2">
      <c r="A19" s="54"/>
      <c r="B19" s="43" t="s">
        <v>17</v>
      </c>
      <c r="C19" s="44"/>
      <c r="D19" s="69">
        <v>570130.93610000005</v>
      </c>
      <c r="E19" s="69">
        <v>629100</v>
      </c>
      <c r="F19" s="70">
        <v>90.626440327451903</v>
      </c>
      <c r="G19" s="69">
        <v>552594.07479999994</v>
      </c>
      <c r="H19" s="70">
        <v>3.17355217866697</v>
      </c>
      <c r="I19" s="69">
        <v>49420.181499999999</v>
      </c>
      <c r="J19" s="70">
        <v>8.6682160834948601</v>
      </c>
      <c r="K19" s="69">
        <v>54922.5288</v>
      </c>
      <c r="L19" s="70">
        <v>9.9390368635201298</v>
      </c>
      <c r="M19" s="70">
        <v>-0.100183793795016</v>
      </c>
      <c r="N19" s="69">
        <v>1169346.3558</v>
      </c>
      <c r="O19" s="69">
        <v>248644811.9285</v>
      </c>
      <c r="P19" s="69">
        <v>12969</v>
      </c>
      <c r="Q19" s="69">
        <v>13943</v>
      </c>
      <c r="R19" s="70">
        <v>-6.9855841640966796</v>
      </c>
      <c r="S19" s="69">
        <v>43.961056064461403</v>
      </c>
      <c r="T19" s="69">
        <v>42.9760754285304</v>
      </c>
      <c r="U19" s="71">
        <v>2.2405754640804401</v>
      </c>
      <c r="V19" s="38"/>
      <c r="W19" s="38"/>
    </row>
    <row r="20" spans="1:23" ht="12" thickBot="1" x14ac:dyDescent="0.2">
      <c r="A20" s="54"/>
      <c r="B20" s="43" t="s">
        <v>18</v>
      </c>
      <c r="C20" s="44"/>
      <c r="D20" s="69">
        <v>830858.56169999996</v>
      </c>
      <c r="E20" s="69">
        <v>907100</v>
      </c>
      <c r="F20" s="70">
        <v>91.595034913460495</v>
      </c>
      <c r="G20" s="69">
        <v>975554.38470000005</v>
      </c>
      <c r="H20" s="70">
        <v>-14.832163667071899</v>
      </c>
      <c r="I20" s="69">
        <v>73036.136400000003</v>
      </c>
      <c r="J20" s="70">
        <v>8.7904415705318701</v>
      </c>
      <c r="K20" s="69">
        <v>54569.586000000003</v>
      </c>
      <c r="L20" s="70">
        <v>5.59370003926343</v>
      </c>
      <c r="M20" s="70">
        <v>0.33840371081429899</v>
      </c>
      <c r="N20" s="69">
        <v>1736514.0331999999</v>
      </c>
      <c r="O20" s="69">
        <v>386149422.00300002</v>
      </c>
      <c r="P20" s="69">
        <v>36449</v>
      </c>
      <c r="Q20" s="69">
        <v>38346</v>
      </c>
      <c r="R20" s="70">
        <v>-4.9470609711573603</v>
      </c>
      <c r="S20" s="69">
        <v>22.795098951960298</v>
      </c>
      <c r="T20" s="69">
        <v>23.617990703072</v>
      </c>
      <c r="U20" s="71">
        <v>-3.60995033557856</v>
      </c>
      <c r="V20" s="38"/>
      <c r="W20" s="38"/>
    </row>
    <row r="21" spans="1:23" ht="12" thickBot="1" x14ac:dyDescent="0.2">
      <c r="A21" s="54"/>
      <c r="B21" s="43" t="s">
        <v>19</v>
      </c>
      <c r="C21" s="44"/>
      <c r="D21" s="69">
        <v>288283.36959999998</v>
      </c>
      <c r="E21" s="69">
        <v>318200</v>
      </c>
      <c r="F21" s="70">
        <v>90.598167693274704</v>
      </c>
      <c r="G21" s="69">
        <v>305932.78529999999</v>
      </c>
      <c r="H21" s="70">
        <v>-5.7690501142899402</v>
      </c>
      <c r="I21" s="69">
        <v>36325.888599999998</v>
      </c>
      <c r="J21" s="70">
        <v>12.600757598470899</v>
      </c>
      <c r="K21" s="69">
        <v>39589.202899999997</v>
      </c>
      <c r="L21" s="70">
        <v>12.9404904613863</v>
      </c>
      <c r="M21" s="70">
        <v>-8.2429401477038006E-2</v>
      </c>
      <c r="N21" s="69">
        <v>605894.74690000003</v>
      </c>
      <c r="O21" s="69">
        <v>145706494.70089999</v>
      </c>
      <c r="P21" s="69">
        <v>25556</v>
      </c>
      <c r="Q21" s="69">
        <v>27910</v>
      </c>
      <c r="R21" s="70">
        <v>-8.4342529559297805</v>
      </c>
      <c r="S21" s="69">
        <v>11.280457411175499</v>
      </c>
      <c r="T21" s="69">
        <v>11.3798415370835</v>
      </c>
      <c r="U21" s="71">
        <v>-0.88102921969783698</v>
      </c>
      <c r="V21" s="38"/>
      <c r="W21" s="38"/>
    </row>
    <row r="22" spans="1:23" ht="12" thickBot="1" x14ac:dyDescent="0.2">
      <c r="A22" s="54"/>
      <c r="B22" s="43" t="s">
        <v>20</v>
      </c>
      <c r="C22" s="44"/>
      <c r="D22" s="69">
        <v>814914.23439999996</v>
      </c>
      <c r="E22" s="69">
        <v>900600</v>
      </c>
      <c r="F22" s="70">
        <v>90.485702242949202</v>
      </c>
      <c r="G22" s="69">
        <v>801243.96059999999</v>
      </c>
      <c r="H22" s="70">
        <v>1.7061312748944999</v>
      </c>
      <c r="I22" s="69">
        <v>75988.814799999993</v>
      </c>
      <c r="J22" s="70">
        <v>9.3247622378259898</v>
      </c>
      <c r="K22" s="69">
        <v>122052.24129999999</v>
      </c>
      <c r="L22" s="70">
        <v>15.232843840545501</v>
      </c>
      <c r="M22" s="70">
        <v>-0.37740746101317202</v>
      </c>
      <c r="N22" s="69">
        <v>1657235.0536</v>
      </c>
      <c r="O22" s="69">
        <v>443826970.76029998</v>
      </c>
      <c r="P22" s="69">
        <v>48435</v>
      </c>
      <c r="Q22" s="69">
        <v>49158</v>
      </c>
      <c r="R22" s="70">
        <v>-1.4707677285487599</v>
      </c>
      <c r="S22" s="69">
        <v>16.824904189119401</v>
      </c>
      <c r="T22" s="69">
        <v>17.134969266447001</v>
      </c>
      <c r="U22" s="71">
        <v>-1.84289356921297</v>
      </c>
      <c r="V22" s="38"/>
      <c r="W22" s="38"/>
    </row>
    <row r="23" spans="1:23" ht="12" thickBot="1" x14ac:dyDescent="0.2">
      <c r="A23" s="54"/>
      <c r="B23" s="43" t="s">
        <v>21</v>
      </c>
      <c r="C23" s="44"/>
      <c r="D23" s="69">
        <v>2198589.2396</v>
      </c>
      <c r="E23" s="69">
        <v>2515400</v>
      </c>
      <c r="F23" s="70">
        <v>87.405153836368001</v>
      </c>
      <c r="G23" s="69">
        <v>2229817.1401999998</v>
      </c>
      <c r="H23" s="70">
        <v>-1.4004691253382</v>
      </c>
      <c r="I23" s="69">
        <v>242785.2218</v>
      </c>
      <c r="J23" s="70">
        <v>11.042773130472099</v>
      </c>
      <c r="K23" s="69">
        <v>237897.1623</v>
      </c>
      <c r="L23" s="70">
        <v>10.6689090334404</v>
      </c>
      <c r="M23" s="70">
        <v>2.0546943278945001E-2</v>
      </c>
      <c r="N23" s="69">
        <v>4466214.5064000003</v>
      </c>
      <c r="O23" s="69">
        <v>973962093.77789998</v>
      </c>
      <c r="P23" s="69">
        <v>70972</v>
      </c>
      <c r="Q23" s="69">
        <v>71963</v>
      </c>
      <c r="R23" s="70">
        <v>-1.3770965635118</v>
      </c>
      <c r="S23" s="69">
        <v>30.978262407710101</v>
      </c>
      <c r="T23" s="69">
        <v>31.510988519100099</v>
      </c>
      <c r="U23" s="71">
        <v>-1.7196771864693701</v>
      </c>
      <c r="V23" s="38"/>
      <c r="W23" s="38"/>
    </row>
    <row r="24" spans="1:23" ht="12" thickBot="1" x14ac:dyDescent="0.2">
      <c r="A24" s="54"/>
      <c r="B24" s="43" t="s">
        <v>22</v>
      </c>
      <c r="C24" s="44"/>
      <c r="D24" s="69">
        <v>227249.92730000001</v>
      </c>
      <c r="E24" s="69">
        <v>266977</v>
      </c>
      <c r="F24" s="70">
        <v>85.119664727673197</v>
      </c>
      <c r="G24" s="69">
        <v>243860.6606</v>
      </c>
      <c r="H24" s="70">
        <v>-6.8115674168726299</v>
      </c>
      <c r="I24" s="69">
        <v>39135.306499999999</v>
      </c>
      <c r="J24" s="70">
        <v>17.221262494986899</v>
      </c>
      <c r="K24" s="69">
        <v>40734.374499999998</v>
      </c>
      <c r="L24" s="70">
        <v>16.703954791140301</v>
      </c>
      <c r="M24" s="70">
        <v>-3.9255985138547E-2</v>
      </c>
      <c r="N24" s="69">
        <v>465663.86129999999</v>
      </c>
      <c r="O24" s="69">
        <v>102255590.1464</v>
      </c>
      <c r="P24" s="69">
        <v>24181</v>
      </c>
      <c r="Q24" s="69">
        <v>25394</v>
      </c>
      <c r="R24" s="70">
        <v>-4.7767189099787402</v>
      </c>
      <c r="S24" s="69">
        <v>9.3978713576775199</v>
      </c>
      <c r="T24" s="69">
        <v>9.3885931322359593</v>
      </c>
      <c r="U24" s="71">
        <v>9.8726882806025998E-2</v>
      </c>
      <c r="V24" s="38"/>
      <c r="W24" s="38"/>
    </row>
    <row r="25" spans="1:23" ht="12" thickBot="1" x14ac:dyDescent="0.2">
      <c r="A25" s="54"/>
      <c r="B25" s="43" t="s">
        <v>23</v>
      </c>
      <c r="C25" s="44"/>
      <c r="D25" s="69">
        <v>269017.97560000001</v>
      </c>
      <c r="E25" s="69">
        <v>313682</v>
      </c>
      <c r="F25" s="70">
        <v>85.761368392193404</v>
      </c>
      <c r="G25" s="69">
        <v>237285.15969999999</v>
      </c>
      <c r="H25" s="70">
        <v>13.373282990019201</v>
      </c>
      <c r="I25" s="69">
        <v>21089.346600000001</v>
      </c>
      <c r="J25" s="70">
        <v>7.8393819420295996</v>
      </c>
      <c r="K25" s="69">
        <v>26364.318800000001</v>
      </c>
      <c r="L25" s="70">
        <v>11.1108165522582</v>
      </c>
      <c r="M25" s="70">
        <v>-0.200079973240196</v>
      </c>
      <c r="N25" s="69">
        <v>539562.04350000003</v>
      </c>
      <c r="O25" s="69">
        <v>103319502.7758</v>
      </c>
      <c r="P25" s="69">
        <v>17393</v>
      </c>
      <c r="Q25" s="69">
        <v>17939</v>
      </c>
      <c r="R25" s="70">
        <v>-3.04364791794415</v>
      </c>
      <c r="S25" s="69">
        <v>15.4670255620077</v>
      </c>
      <c r="T25" s="69">
        <v>15.081334962929899</v>
      </c>
      <c r="U25" s="71">
        <v>2.4936313548557201</v>
      </c>
      <c r="V25" s="38"/>
      <c r="W25" s="38"/>
    </row>
    <row r="26" spans="1:23" ht="12" thickBot="1" x14ac:dyDescent="0.2">
      <c r="A26" s="54"/>
      <c r="B26" s="43" t="s">
        <v>24</v>
      </c>
      <c r="C26" s="44"/>
      <c r="D26" s="69">
        <v>528307.05559999996</v>
      </c>
      <c r="E26" s="69">
        <v>480100</v>
      </c>
      <c r="F26" s="70">
        <v>110.041044699021</v>
      </c>
      <c r="G26" s="69">
        <v>450327.58029999997</v>
      </c>
      <c r="H26" s="70">
        <v>17.316166877465399</v>
      </c>
      <c r="I26" s="69">
        <v>118903.1706</v>
      </c>
      <c r="J26" s="70">
        <v>22.506451378916601</v>
      </c>
      <c r="K26" s="69">
        <v>98457.538799999995</v>
      </c>
      <c r="L26" s="70">
        <v>21.863537368599399</v>
      </c>
      <c r="M26" s="70">
        <v>0.207659383417372</v>
      </c>
      <c r="N26" s="69">
        <v>1106451.5585</v>
      </c>
      <c r="O26" s="69">
        <v>209667915.61359999</v>
      </c>
      <c r="P26" s="69">
        <v>42310</v>
      </c>
      <c r="Q26" s="69">
        <v>44116</v>
      </c>
      <c r="R26" s="70">
        <v>-4.09375283343911</v>
      </c>
      <c r="S26" s="69">
        <v>12.486576591822301</v>
      </c>
      <c r="T26" s="69">
        <v>13.1050979893916</v>
      </c>
      <c r="U26" s="71">
        <v>-4.9534905986515501</v>
      </c>
      <c r="V26" s="38"/>
      <c r="W26" s="38"/>
    </row>
    <row r="27" spans="1:23" ht="12" thickBot="1" x14ac:dyDescent="0.2">
      <c r="A27" s="54"/>
      <c r="B27" s="43" t="s">
        <v>25</v>
      </c>
      <c r="C27" s="44"/>
      <c r="D27" s="69">
        <v>227159.58840000001</v>
      </c>
      <c r="E27" s="69">
        <v>257074</v>
      </c>
      <c r="F27" s="70">
        <v>88.363501715459407</v>
      </c>
      <c r="G27" s="69">
        <v>219132.87700000001</v>
      </c>
      <c r="H27" s="70">
        <v>3.6629425533440099</v>
      </c>
      <c r="I27" s="69">
        <v>64824.653299999998</v>
      </c>
      <c r="J27" s="70">
        <v>28.5370535122875</v>
      </c>
      <c r="K27" s="69">
        <v>64515.451000000001</v>
      </c>
      <c r="L27" s="70">
        <v>29.441246737247901</v>
      </c>
      <c r="M27" s="70">
        <v>4.7926860187339996E-3</v>
      </c>
      <c r="N27" s="69">
        <v>477495.8003</v>
      </c>
      <c r="O27" s="69">
        <v>94251458.028899997</v>
      </c>
      <c r="P27" s="69">
        <v>31040</v>
      </c>
      <c r="Q27" s="69">
        <v>32817</v>
      </c>
      <c r="R27" s="70">
        <v>-5.4148764359935404</v>
      </c>
      <c r="S27" s="69">
        <v>7.3182857087628896</v>
      </c>
      <c r="T27" s="69">
        <v>7.6282479172380198</v>
      </c>
      <c r="U27" s="71">
        <v>-4.2354483113986996</v>
      </c>
      <c r="V27" s="38"/>
      <c r="W27" s="38"/>
    </row>
    <row r="28" spans="1:23" ht="12" thickBot="1" x14ac:dyDescent="0.2">
      <c r="A28" s="54"/>
      <c r="B28" s="43" t="s">
        <v>26</v>
      </c>
      <c r="C28" s="44"/>
      <c r="D28" s="69">
        <v>918346.51760000002</v>
      </c>
      <c r="E28" s="69">
        <v>1429600</v>
      </c>
      <c r="F28" s="70">
        <v>64.238004868494698</v>
      </c>
      <c r="G28" s="69">
        <v>1010915.0744</v>
      </c>
      <c r="H28" s="70">
        <v>-9.1569073549468492</v>
      </c>
      <c r="I28" s="69">
        <v>44013.912499999999</v>
      </c>
      <c r="J28" s="70">
        <v>4.7927347310060702</v>
      </c>
      <c r="K28" s="69">
        <v>43718.425999999999</v>
      </c>
      <c r="L28" s="70">
        <v>4.3246388452509601</v>
      </c>
      <c r="M28" s="70">
        <v>6.758854950542E-3</v>
      </c>
      <c r="N28" s="69">
        <v>1831775.9957999999</v>
      </c>
      <c r="O28" s="69">
        <v>335323020.12050003</v>
      </c>
      <c r="P28" s="69">
        <v>44147</v>
      </c>
      <c r="Q28" s="69">
        <v>44773</v>
      </c>
      <c r="R28" s="70">
        <v>-1.3981640720970201</v>
      </c>
      <c r="S28" s="69">
        <v>20.802014125535099</v>
      </c>
      <c r="T28" s="69">
        <v>20.401346306926101</v>
      </c>
      <c r="U28" s="71">
        <v>1.92610107940105</v>
      </c>
      <c r="V28" s="38"/>
      <c r="W28" s="38"/>
    </row>
    <row r="29" spans="1:23" ht="12" thickBot="1" x14ac:dyDescent="0.2">
      <c r="A29" s="54"/>
      <c r="B29" s="43" t="s">
        <v>27</v>
      </c>
      <c r="C29" s="44"/>
      <c r="D29" s="69">
        <v>567235.86239999998</v>
      </c>
      <c r="E29" s="69">
        <v>601200</v>
      </c>
      <c r="F29" s="70">
        <v>94.350609181636699</v>
      </c>
      <c r="G29" s="69">
        <v>500868.42210000003</v>
      </c>
      <c r="H29" s="70">
        <v>13.250474050997299</v>
      </c>
      <c r="I29" s="69">
        <v>78534.574200000003</v>
      </c>
      <c r="J29" s="70">
        <v>13.845135578649201</v>
      </c>
      <c r="K29" s="69">
        <v>81794.538499999995</v>
      </c>
      <c r="L29" s="70">
        <v>16.330544089215799</v>
      </c>
      <c r="M29" s="70">
        <v>-3.9855525317256002E-2</v>
      </c>
      <c r="N29" s="69">
        <v>1164405.8969000001</v>
      </c>
      <c r="O29" s="69">
        <v>227959252.00099999</v>
      </c>
      <c r="P29" s="69">
        <v>94669</v>
      </c>
      <c r="Q29" s="69">
        <v>98583</v>
      </c>
      <c r="R29" s="70">
        <v>-3.9702585638497498</v>
      </c>
      <c r="S29" s="69">
        <v>5.99178043921453</v>
      </c>
      <c r="T29" s="69">
        <v>6.05753562480347</v>
      </c>
      <c r="U29" s="71">
        <v>-1.097423149196</v>
      </c>
      <c r="V29" s="38"/>
      <c r="W29" s="38"/>
    </row>
    <row r="30" spans="1:23" ht="12" thickBot="1" x14ac:dyDescent="0.2">
      <c r="A30" s="54"/>
      <c r="B30" s="43" t="s">
        <v>28</v>
      </c>
      <c r="C30" s="44"/>
      <c r="D30" s="69">
        <v>732127.21039999998</v>
      </c>
      <c r="E30" s="69">
        <v>889900</v>
      </c>
      <c r="F30" s="70">
        <v>82.270728216653595</v>
      </c>
      <c r="G30" s="69">
        <v>674223.41029999999</v>
      </c>
      <c r="H30" s="70">
        <v>8.5882215324198494</v>
      </c>
      <c r="I30" s="69">
        <v>81474.841499999995</v>
      </c>
      <c r="J30" s="70">
        <v>11.1285088633007</v>
      </c>
      <c r="K30" s="69">
        <v>105736.16379999999</v>
      </c>
      <c r="L30" s="70">
        <v>15.6826598104851</v>
      </c>
      <c r="M30" s="70">
        <v>-0.22945150862377001</v>
      </c>
      <c r="N30" s="69">
        <v>1527312.8411999999</v>
      </c>
      <c r="O30" s="69">
        <v>401052218.27139997</v>
      </c>
      <c r="P30" s="69">
        <v>55664</v>
      </c>
      <c r="Q30" s="69">
        <v>60315</v>
      </c>
      <c r="R30" s="70">
        <v>-7.7111829561469003</v>
      </c>
      <c r="S30" s="69">
        <v>13.152615881000299</v>
      </c>
      <c r="T30" s="69">
        <v>13.183878484622401</v>
      </c>
      <c r="U30" s="71">
        <v>-0.23769114756307</v>
      </c>
      <c r="V30" s="38"/>
      <c r="W30" s="38"/>
    </row>
    <row r="31" spans="1:23" ht="12" thickBot="1" x14ac:dyDescent="0.2">
      <c r="A31" s="54"/>
      <c r="B31" s="43" t="s">
        <v>29</v>
      </c>
      <c r="C31" s="44"/>
      <c r="D31" s="69">
        <v>557699.12540000002</v>
      </c>
      <c r="E31" s="69">
        <v>831000</v>
      </c>
      <c r="F31" s="70">
        <v>67.111808110710001</v>
      </c>
      <c r="G31" s="69">
        <v>726999.28559999994</v>
      </c>
      <c r="H31" s="70">
        <v>-23.2875277257356</v>
      </c>
      <c r="I31" s="69">
        <v>41995.535799999998</v>
      </c>
      <c r="J31" s="70">
        <v>7.53014195062247</v>
      </c>
      <c r="K31" s="69">
        <v>46730.944799999997</v>
      </c>
      <c r="L31" s="70">
        <v>6.42792169478302</v>
      </c>
      <c r="M31" s="70">
        <v>-0.101333474430416</v>
      </c>
      <c r="N31" s="69">
        <v>1170312.9397</v>
      </c>
      <c r="O31" s="69">
        <v>362193851.48979998</v>
      </c>
      <c r="P31" s="69">
        <v>22593</v>
      </c>
      <c r="Q31" s="69">
        <v>23989</v>
      </c>
      <c r="R31" s="70">
        <v>-5.8193338613531198</v>
      </c>
      <c r="S31" s="69">
        <v>24.684598123312501</v>
      </c>
      <c r="T31" s="69">
        <v>25.5372801825837</v>
      </c>
      <c r="U31" s="71">
        <v>-3.4543080467081602</v>
      </c>
      <c r="V31" s="38"/>
      <c r="W31" s="38"/>
    </row>
    <row r="32" spans="1:23" ht="12" thickBot="1" x14ac:dyDescent="0.2">
      <c r="A32" s="54"/>
      <c r="B32" s="43" t="s">
        <v>30</v>
      </c>
      <c r="C32" s="44"/>
      <c r="D32" s="69">
        <v>110071.1786</v>
      </c>
      <c r="E32" s="69">
        <v>129440</v>
      </c>
      <c r="F32" s="70">
        <v>85.036448238566095</v>
      </c>
      <c r="G32" s="69">
        <v>121539.64870000001</v>
      </c>
      <c r="H32" s="70">
        <v>-9.4359908249430298</v>
      </c>
      <c r="I32" s="69">
        <v>31086.935799999999</v>
      </c>
      <c r="J32" s="70">
        <v>28.242575572821199</v>
      </c>
      <c r="K32" s="69">
        <v>32662.853500000001</v>
      </c>
      <c r="L32" s="70">
        <v>26.8742372134238</v>
      </c>
      <c r="M32" s="70">
        <v>-4.8248010542005997E-2</v>
      </c>
      <c r="N32" s="69">
        <v>224215.81159999999</v>
      </c>
      <c r="O32" s="69">
        <v>49291886.770800002</v>
      </c>
      <c r="P32" s="69">
        <v>24502</v>
      </c>
      <c r="Q32" s="69">
        <v>25524</v>
      </c>
      <c r="R32" s="70">
        <v>-4.0040745964582403</v>
      </c>
      <c r="S32" s="69">
        <v>4.4923344461676598</v>
      </c>
      <c r="T32" s="69">
        <v>4.4720511283497899</v>
      </c>
      <c r="U32" s="71">
        <v>0.45150952274212403</v>
      </c>
      <c r="V32" s="38"/>
      <c r="W32" s="38"/>
    </row>
    <row r="33" spans="1:23" ht="12" thickBot="1" x14ac:dyDescent="0.2">
      <c r="A33" s="54"/>
      <c r="B33" s="43" t="s">
        <v>31</v>
      </c>
      <c r="C33" s="44"/>
      <c r="D33" s="69">
        <v>8.5471000000000004</v>
      </c>
      <c r="E33" s="72"/>
      <c r="F33" s="72"/>
      <c r="G33" s="69">
        <v>7.6924000000000001</v>
      </c>
      <c r="H33" s="70">
        <v>11.1109666684</v>
      </c>
      <c r="I33" s="69">
        <v>6.4950999999999999</v>
      </c>
      <c r="J33" s="70">
        <v>75.991856887131306</v>
      </c>
      <c r="K33" s="69">
        <v>1.4978</v>
      </c>
      <c r="L33" s="70">
        <v>19.471166346003798</v>
      </c>
      <c r="M33" s="70">
        <v>3.3364267592468999</v>
      </c>
      <c r="N33" s="69">
        <v>12.820600000000001</v>
      </c>
      <c r="O33" s="69">
        <v>5021.2977000000001</v>
      </c>
      <c r="P33" s="69">
        <v>5</v>
      </c>
      <c r="Q33" s="69">
        <v>2</v>
      </c>
      <c r="R33" s="70">
        <v>150</v>
      </c>
      <c r="S33" s="69">
        <v>1.7094199999999999</v>
      </c>
      <c r="T33" s="69">
        <v>2.1367500000000001</v>
      </c>
      <c r="U33" s="71">
        <v>-24.9985375156486</v>
      </c>
      <c r="V33" s="38"/>
      <c r="W33" s="38"/>
    </row>
    <row r="34" spans="1:23" ht="12" thickBot="1" x14ac:dyDescent="0.2">
      <c r="A34" s="54"/>
      <c r="B34" s="43" t="s">
        <v>36</v>
      </c>
      <c r="C34" s="44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69">
        <v>10</v>
      </c>
      <c r="P34" s="72"/>
      <c r="Q34" s="72"/>
      <c r="R34" s="72"/>
      <c r="S34" s="72"/>
      <c r="T34" s="72"/>
      <c r="U34" s="73"/>
      <c r="V34" s="38"/>
      <c r="W34" s="38"/>
    </row>
    <row r="35" spans="1:23" ht="12" thickBot="1" x14ac:dyDescent="0.2">
      <c r="A35" s="54"/>
      <c r="B35" s="43" t="s">
        <v>32</v>
      </c>
      <c r="C35" s="44"/>
      <c r="D35" s="69">
        <v>183785.3033</v>
      </c>
      <c r="E35" s="69">
        <v>147300</v>
      </c>
      <c r="F35" s="70">
        <v>124.769384453496</v>
      </c>
      <c r="G35" s="69">
        <v>201287.31080000001</v>
      </c>
      <c r="H35" s="70">
        <v>-8.6950376705017796</v>
      </c>
      <c r="I35" s="69">
        <v>19687.693599999999</v>
      </c>
      <c r="J35" s="70">
        <v>10.712332948550801</v>
      </c>
      <c r="K35" s="69">
        <v>21625.336299999999</v>
      </c>
      <c r="L35" s="70">
        <v>10.7435169231741</v>
      </c>
      <c r="M35" s="70">
        <v>-8.9600581147957006E-2</v>
      </c>
      <c r="N35" s="69">
        <v>369952.16350000002</v>
      </c>
      <c r="O35" s="69">
        <v>60761308.890600003</v>
      </c>
      <c r="P35" s="69">
        <v>10783</v>
      </c>
      <c r="Q35" s="69">
        <v>10956</v>
      </c>
      <c r="R35" s="70">
        <v>-1.5790434465133301</v>
      </c>
      <c r="S35" s="69">
        <v>17.043986209774602</v>
      </c>
      <c r="T35" s="69">
        <v>16.992228933917499</v>
      </c>
      <c r="U35" s="71">
        <v>0.30366884377945602</v>
      </c>
      <c r="V35" s="38"/>
      <c r="W35" s="38"/>
    </row>
    <row r="36" spans="1:23" ht="12" thickBot="1" x14ac:dyDescent="0.2">
      <c r="A36" s="54"/>
      <c r="B36" s="43" t="s">
        <v>37</v>
      </c>
      <c r="C36" s="44"/>
      <c r="D36" s="72"/>
      <c r="E36" s="69">
        <v>329800</v>
      </c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3"/>
      <c r="V36" s="38"/>
      <c r="W36" s="38"/>
    </row>
    <row r="37" spans="1:23" ht="12" thickBot="1" x14ac:dyDescent="0.2">
      <c r="A37" s="54"/>
      <c r="B37" s="43" t="s">
        <v>38</v>
      </c>
      <c r="C37" s="44"/>
      <c r="D37" s="72"/>
      <c r="E37" s="69">
        <v>145140</v>
      </c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3"/>
      <c r="V37" s="38"/>
      <c r="W37" s="38"/>
    </row>
    <row r="38" spans="1:23" ht="12" thickBot="1" x14ac:dyDescent="0.2">
      <c r="A38" s="54"/>
      <c r="B38" s="43" t="s">
        <v>39</v>
      </c>
      <c r="C38" s="44"/>
      <c r="D38" s="72"/>
      <c r="E38" s="69">
        <v>122800</v>
      </c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3"/>
      <c r="V38" s="38"/>
      <c r="W38" s="38"/>
    </row>
    <row r="39" spans="1:23" ht="12" customHeight="1" thickBot="1" x14ac:dyDescent="0.2">
      <c r="A39" s="54"/>
      <c r="B39" s="43" t="s">
        <v>33</v>
      </c>
      <c r="C39" s="44"/>
      <c r="D39" s="69">
        <v>183147.00880000001</v>
      </c>
      <c r="E39" s="69">
        <v>307005</v>
      </c>
      <c r="F39" s="70">
        <v>59.656034527125001</v>
      </c>
      <c r="G39" s="69">
        <v>242613.67420000001</v>
      </c>
      <c r="H39" s="70">
        <v>-24.510846553099999</v>
      </c>
      <c r="I39" s="69">
        <v>8821.8940000000002</v>
      </c>
      <c r="J39" s="70">
        <v>4.8168376091982399</v>
      </c>
      <c r="K39" s="69">
        <v>11368.481400000001</v>
      </c>
      <c r="L39" s="70">
        <v>4.6858370359736297</v>
      </c>
      <c r="M39" s="70">
        <v>-0.224004184059271</v>
      </c>
      <c r="N39" s="69">
        <v>386317.09409999999</v>
      </c>
      <c r="O39" s="69">
        <v>94760029.855000004</v>
      </c>
      <c r="P39" s="69">
        <v>315</v>
      </c>
      <c r="Q39" s="69">
        <v>330</v>
      </c>
      <c r="R39" s="70">
        <v>-4.5454545454545396</v>
      </c>
      <c r="S39" s="69">
        <v>581.41907555555599</v>
      </c>
      <c r="T39" s="69">
        <v>615.66692515151499</v>
      </c>
      <c r="U39" s="71">
        <v>-5.8903897439614097</v>
      </c>
      <c r="V39" s="38"/>
      <c r="W39" s="38"/>
    </row>
    <row r="40" spans="1:23" ht="12" thickBot="1" x14ac:dyDescent="0.2">
      <c r="A40" s="54"/>
      <c r="B40" s="43" t="s">
        <v>34</v>
      </c>
      <c r="C40" s="44"/>
      <c r="D40" s="69">
        <v>506415.79249999998</v>
      </c>
      <c r="E40" s="69">
        <v>381244</v>
      </c>
      <c r="F40" s="70">
        <v>132.83246228137401</v>
      </c>
      <c r="G40" s="69">
        <v>416105.02779999998</v>
      </c>
      <c r="H40" s="70">
        <v>21.703838854695999</v>
      </c>
      <c r="I40" s="69">
        <v>33470.281600000002</v>
      </c>
      <c r="J40" s="70">
        <v>6.6092491773940898</v>
      </c>
      <c r="K40" s="69">
        <v>33262.771999999997</v>
      </c>
      <c r="L40" s="70">
        <v>7.9938404435689003</v>
      </c>
      <c r="M40" s="70">
        <v>6.2384938934130002E-3</v>
      </c>
      <c r="N40" s="69">
        <v>1029849.7212</v>
      </c>
      <c r="O40" s="69">
        <v>179900423.7455</v>
      </c>
      <c r="P40" s="69">
        <v>2571</v>
      </c>
      <c r="Q40" s="69">
        <v>2729</v>
      </c>
      <c r="R40" s="70">
        <v>-5.7896665445217996</v>
      </c>
      <c r="S40" s="69">
        <v>196.97230357837401</v>
      </c>
      <c r="T40" s="69">
        <v>191.80429780139201</v>
      </c>
      <c r="U40" s="71">
        <v>2.6237220579213898</v>
      </c>
      <c r="V40" s="38"/>
      <c r="W40" s="38"/>
    </row>
    <row r="41" spans="1:23" ht="12" thickBot="1" x14ac:dyDescent="0.2">
      <c r="A41" s="54"/>
      <c r="B41" s="43" t="s">
        <v>40</v>
      </c>
      <c r="C41" s="44"/>
      <c r="D41" s="72"/>
      <c r="E41" s="69">
        <v>131800</v>
      </c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3"/>
      <c r="V41" s="38"/>
      <c r="W41" s="38"/>
    </row>
    <row r="42" spans="1:23" ht="12" thickBot="1" x14ac:dyDescent="0.2">
      <c r="A42" s="54"/>
      <c r="B42" s="43" t="s">
        <v>41</v>
      </c>
      <c r="C42" s="44"/>
      <c r="D42" s="72"/>
      <c r="E42" s="69">
        <v>43316</v>
      </c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3"/>
      <c r="V42" s="38"/>
      <c r="W42" s="38"/>
    </row>
    <row r="43" spans="1:23" ht="12" thickBot="1" x14ac:dyDescent="0.2">
      <c r="A43" s="54"/>
      <c r="B43" s="43" t="s">
        <v>71</v>
      </c>
      <c r="C43" s="44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69">
        <v>6923.0770000000002</v>
      </c>
      <c r="P43" s="72"/>
      <c r="Q43" s="72"/>
      <c r="R43" s="72"/>
      <c r="S43" s="72"/>
      <c r="T43" s="72"/>
      <c r="U43" s="73"/>
      <c r="V43" s="38"/>
      <c r="W43" s="38"/>
    </row>
    <row r="44" spans="1:23" ht="12" thickBot="1" x14ac:dyDescent="0.2">
      <c r="A44" s="55"/>
      <c r="B44" s="43" t="s">
        <v>35</v>
      </c>
      <c r="C44" s="44"/>
      <c r="D44" s="74">
        <v>25741.179899999999</v>
      </c>
      <c r="E44" s="75"/>
      <c r="F44" s="75"/>
      <c r="G44" s="74">
        <v>26345.3354</v>
      </c>
      <c r="H44" s="76">
        <v>-2.2932162025160698</v>
      </c>
      <c r="I44" s="74">
        <v>2248.5873000000001</v>
      </c>
      <c r="J44" s="76">
        <v>8.7353699742411592</v>
      </c>
      <c r="K44" s="74">
        <v>2028.2375</v>
      </c>
      <c r="L44" s="76">
        <v>7.69865886770984</v>
      </c>
      <c r="M44" s="76">
        <v>0.108641024534849</v>
      </c>
      <c r="N44" s="74">
        <v>45890.027800000003</v>
      </c>
      <c r="O44" s="74">
        <v>10978063.9966</v>
      </c>
      <c r="P44" s="74">
        <v>24</v>
      </c>
      <c r="Q44" s="74">
        <v>27</v>
      </c>
      <c r="R44" s="76">
        <v>-11.1111111111111</v>
      </c>
      <c r="S44" s="74">
        <v>1072.5491625</v>
      </c>
      <c r="T44" s="74">
        <v>746.25362592592603</v>
      </c>
      <c r="U44" s="77">
        <v>30.422431715252401</v>
      </c>
      <c r="V44" s="38"/>
      <c r="W44" s="38"/>
    </row>
  </sheetData>
  <mergeCells count="42"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25:C25"/>
    <mergeCell ref="B26:C26"/>
    <mergeCell ref="B27:C27"/>
    <mergeCell ref="B28:C28"/>
    <mergeCell ref="B29:C29"/>
    <mergeCell ref="B37:C37"/>
    <mergeCell ref="B38:C38"/>
    <mergeCell ref="B39:C39"/>
    <mergeCell ref="B40:C40"/>
    <mergeCell ref="B41:C41"/>
    <mergeCell ref="B31:C31"/>
    <mergeCell ref="B19:C19"/>
    <mergeCell ref="B20:C20"/>
    <mergeCell ref="B21:C21"/>
    <mergeCell ref="B22:C22"/>
    <mergeCell ref="B23:C23"/>
    <mergeCell ref="B43:C43"/>
    <mergeCell ref="B44:C44"/>
    <mergeCell ref="B42:C42"/>
    <mergeCell ref="B32:C32"/>
    <mergeCell ref="B33:C33"/>
    <mergeCell ref="B34:C34"/>
    <mergeCell ref="B35:C35"/>
    <mergeCell ref="B36:C36"/>
    <mergeCell ref="B30:C30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6" workbookViewId="0">
      <selection sqref="A1:H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47765</v>
      </c>
      <c r="D2" s="32">
        <v>550108.47774017102</v>
      </c>
      <c r="E2" s="32">
        <v>407707.24665555602</v>
      </c>
      <c r="F2" s="32">
        <v>142401.23108461499</v>
      </c>
      <c r="G2" s="32">
        <v>407707.24665555602</v>
      </c>
      <c r="H2" s="32">
        <v>0.25886027364929098</v>
      </c>
    </row>
    <row r="3" spans="1:8" ht="14.25" x14ac:dyDescent="0.2">
      <c r="A3" s="32">
        <v>2</v>
      </c>
      <c r="B3" s="33">
        <v>13</v>
      </c>
      <c r="C3" s="32">
        <v>10875.326999999999</v>
      </c>
      <c r="D3" s="32">
        <v>73334.170664972393</v>
      </c>
      <c r="E3" s="32">
        <v>55709.829709500002</v>
      </c>
      <c r="F3" s="32">
        <v>17624.340955472398</v>
      </c>
      <c r="G3" s="32">
        <v>55709.829709500002</v>
      </c>
      <c r="H3" s="32">
        <v>0.240329178003379</v>
      </c>
    </row>
    <row r="4" spans="1:8" ht="14.25" x14ac:dyDescent="0.2">
      <c r="A4" s="32">
        <v>3</v>
      </c>
      <c r="B4" s="33">
        <v>14</v>
      </c>
      <c r="C4" s="32">
        <v>84366</v>
      </c>
      <c r="D4" s="32">
        <v>91911.331525640999</v>
      </c>
      <c r="E4" s="32">
        <v>71216.449195726498</v>
      </c>
      <c r="F4" s="32">
        <v>20694.882329914501</v>
      </c>
      <c r="G4" s="32">
        <v>71216.449195726498</v>
      </c>
      <c r="H4" s="32">
        <v>0.22516138093528901</v>
      </c>
    </row>
    <row r="5" spans="1:8" ht="14.25" x14ac:dyDescent="0.2">
      <c r="A5" s="32">
        <v>4</v>
      </c>
      <c r="B5" s="33">
        <v>15</v>
      </c>
      <c r="C5" s="32">
        <v>4121</v>
      </c>
      <c r="D5" s="32">
        <v>79056.924376068404</v>
      </c>
      <c r="E5" s="32">
        <v>59199.746600854698</v>
      </c>
      <c r="F5" s="32">
        <v>19857.177775213699</v>
      </c>
      <c r="G5" s="32">
        <v>59199.746600854698</v>
      </c>
      <c r="H5" s="32">
        <v>0.25117569310886001</v>
      </c>
    </row>
    <row r="6" spans="1:8" ht="14.25" x14ac:dyDescent="0.2">
      <c r="A6" s="32">
        <v>5</v>
      </c>
      <c r="B6" s="33">
        <v>16</v>
      </c>
      <c r="C6" s="32">
        <v>3255</v>
      </c>
      <c r="D6" s="32">
        <v>252455.13205982899</v>
      </c>
      <c r="E6" s="32">
        <v>205867.603961538</v>
      </c>
      <c r="F6" s="32">
        <v>46587.528098290597</v>
      </c>
      <c r="G6" s="32">
        <v>205867.603961538</v>
      </c>
      <c r="H6" s="32">
        <v>0.184537853194642</v>
      </c>
    </row>
    <row r="7" spans="1:8" ht="14.25" x14ac:dyDescent="0.2">
      <c r="A7" s="32">
        <v>6</v>
      </c>
      <c r="B7" s="33">
        <v>17</v>
      </c>
      <c r="C7" s="32">
        <v>17424</v>
      </c>
      <c r="D7" s="32">
        <v>368457.02153418801</v>
      </c>
      <c r="E7" s="32">
        <v>264482.89671282098</v>
      </c>
      <c r="F7" s="32">
        <v>103974.12482136799</v>
      </c>
      <c r="G7" s="32">
        <v>264482.89671282098</v>
      </c>
      <c r="H7" s="32">
        <v>0.28218793168451001</v>
      </c>
    </row>
    <row r="8" spans="1:8" ht="14.25" x14ac:dyDescent="0.2">
      <c r="A8" s="32">
        <v>7</v>
      </c>
      <c r="B8" s="33">
        <v>18</v>
      </c>
      <c r="C8" s="32">
        <v>97019</v>
      </c>
      <c r="D8" s="32">
        <v>200005.981537607</v>
      </c>
      <c r="E8" s="32">
        <v>160057.53038717899</v>
      </c>
      <c r="F8" s="32">
        <v>39948.451150427398</v>
      </c>
      <c r="G8" s="32">
        <v>160057.53038717899</v>
      </c>
      <c r="H8" s="32">
        <v>0.19973628210172301</v>
      </c>
    </row>
    <row r="9" spans="1:8" ht="14.25" x14ac:dyDescent="0.2">
      <c r="A9" s="32">
        <v>8</v>
      </c>
      <c r="B9" s="33">
        <v>19</v>
      </c>
      <c r="C9" s="32">
        <v>14705</v>
      </c>
      <c r="D9" s="32">
        <v>116369.231397436</v>
      </c>
      <c r="E9" s="32">
        <v>96756.024477777799</v>
      </c>
      <c r="F9" s="32">
        <v>19613.2069196581</v>
      </c>
      <c r="G9" s="32">
        <v>96756.024477777799</v>
      </c>
      <c r="H9" s="32">
        <v>0.16854289303220599</v>
      </c>
    </row>
    <row r="10" spans="1:8" ht="14.25" x14ac:dyDescent="0.2">
      <c r="A10" s="32">
        <v>9</v>
      </c>
      <c r="B10" s="33">
        <v>21</v>
      </c>
      <c r="C10" s="32">
        <v>172410</v>
      </c>
      <c r="D10" s="32">
        <v>540829.77584017103</v>
      </c>
      <c r="E10" s="32">
        <v>498640.51012393198</v>
      </c>
      <c r="F10" s="32">
        <v>42189.265716239301</v>
      </c>
      <c r="G10" s="32">
        <v>498640.51012393198</v>
      </c>
      <c r="H10" s="36">
        <v>7.8008400426361396E-2</v>
      </c>
    </row>
    <row r="11" spans="1:8" ht="14.25" x14ac:dyDescent="0.2">
      <c r="A11" s="32">
        <v>10</v>
      </c>
      <c r="B11" s="33">
        <v>22</v>
      </c>
      <c r="C11" s="32">
        <v>21797</v>
      </c>
      <c r="D11" s="32">
        <v>380771.48775042698</v>
      </c>
      <c r="E11" s="32">
        <v>327059.975200855</v>
      </c>
      <c r="F11" s="32">
        <v>53711.512549572602</v>
      </c>
      <c r="G11" s="32">
        <v>327059.975200855</v>
      </c>
      <c r="H11" s="32">
        <v>0.141059701888124</v>
      </c>
    </row>
    <row r="12" spans="1:8" ht="14.25" x14ac:dyDescent="0.2">
      <c r="A12" s="32">
        <v>11</v>
      </c>
      <c r="B12" s="33">
        <v>23</v>
      </c>
      <c r="C12" s="32">
        <v>139584.796</v>
      </c>
      <c r="D12" s="32">
        <v>1292054.9262598299</v>
      </c>
      <c r="E12" s="32">
        <v>1076658.18918718</v>
      </c>
      <c r="F12" s="32">
        <v>215396.73707264999</v>
      </c>
      <c r="G12" s="32">
        <v>1076658.18918718</v>
      </c>
      <c r="H12" s="32">
        <v>0.166708653552499</v>
      </c>
    </row>
    <row r="13" spans="1:8" ht="14.25" x14ac:dyDescent="0.2">
      <c r="A13" s="32">
        <v>12</v>
      </c>
      <c r="B13" s="33">
        <v>24</v>
      </c>
      <c r="C13" s="32">
        <v>30253.088</v>
      </c>
      <c r="D13" s="32">
        <v>570130.93891623896</v>
      </c>
      <c r="E13" s="32">
        <v>520710.75567265</v>
      </c>
      <c r="F13" s="32">
        <v>49420.183243589701</v>
      </c>
      <c r="G13" s="32">
        <v>520710.75567265</v>
      </c>
      <c r="H13" s="32">
        <v>8.6682163464997103E-2</v>
      </c>
    </row>
    <row r="14" spans="1:8" ht="14.25" x14ac:dyDescent="0.2">
      <c r="A14" s="32">
        <v>13</v>
      </c>
      <c r="B14" s="33">
        <v>25</v>
      </c>
      <c r="C14" s="32">
        <v>72578</v>
      </c>
      <c r="D14" s="32">
        <v>830858.78819999995</v>
      </c>
      <c r="E14" s="32">
        <v>757822.4253</v>
      </c>
      <c r="F14" s="32">
        <v>73036.362899999993</v>
      </c>
      <c r="G14" s="32">
        <v>757822.4253</v>
      </c>
      <c r="H14" s="32">
        <v>8.7904664351241196E-2</v>
      </c>
    </row>
    <row r="15" spans="1:8" ht="14.25" x14ac:dyDescent="0.2">
      <c r="A15" s="32">
        <v>14</v>
      </c>
      <c r="B15" s="33">
        <v>26</v>
      </c>
      <c r="C15" s="32">
        <v>48390</v>
      </c>
      <c r="D15" s="32">
        <v>288283.42953893798</v>
      </c>
      <c r="E15" s="32">
        <v>251957.480929204</v>
      </c>
      <c r="F15" s="32">
        <v>36325.9486097345</v>
      </c>
      <c r="G15" s="32">
        <v>251957.480929204</v>
      </c>
      <c r="H15" s="32">
        <v>0.126007757947905</v>
      </c>
    </row>
    <row r="16" spans="1:8" ht="14.25" x14ac:dyDescent="0.2">
      <c r="A16" s="32">
        <v>15</v>
      </c>
      <c r="B16" s="33">
        <v>27</v>
      </c>
      <c r="C16" s="32">
        <v>102530.288</v>
      </c>
      <c r="D16" s="32">
        <v>814914.76500000001</v>
      </c>
      <c r="E16" s="32">
        <v>738925.42090000003</v>
      </c>
      <c r="F16" s="32">
        <v>75989.344100000002</v>
      </c>
      <c r="G16" s="32">
        <v>738925.42090000003</v>
      </c>
      <c r="H16" s="32">
        <v>9.3248211179484494E-2</v>
      </c>
    </row>
    <row r="17" spans="1:8" ht="14.25" x14ac:dyDescent="0.2">
      <c r="A17" s="32">
        <v>16</v>
      </c>
      <c r="B17" s="33">
        <v>29</v>
      </c>
      <c r="C17" s="32">
        <v>170902</v>
      </c>
      <c r="D17" s="32">
        <v>2198590.7175965798</v>
      </c>
      <c r="E17" s="32">
        <v>1955804.0440273499</v>
      </c>
      <c r="F17" s="32">
        <v>242786.673569231</v>
      </c>
      <c r="G17" s="32">
        <v>1955804.0440273499</v>
      </c>
      <c r="H17" s="32">
        <v>0.110428317388075</v>
      </c>
    </row>
    <row r="18" spans="1:8" ht="14.25" x14ac:dyDescent="0.2">
      <c r="A18" s="32">
        <v>17</v>
      </c>
      <c r="B18" s="33">
        <v>31</v>
      </c>
      <c r="C18" s="32">
        <v>24103.473999999998</v>
      </c>
      <c r="D18" s="32">
        <v>227249.90790756399</v>
      </c>
      <c r="E18" s="32">
        <v>188114.61548672401</v>
      </c>
      <c r="F18" s="32">
        <v>39135.292420840102</v>
      </c>
      <c r="G18" s="32">
        <v>188114.61548672401</v>
      </c>
      <c r="H18" s="32">
        <v>0.172212577691159</v>
      </c>
    </row>
    <row r="19" spans="1:8" ht="14.25" x14ac:dyDescent="0.2">
      <c r="A19" s="32">
        <v>18</v>
      </c>
      <c r="B19" s="33">
        <v>32</v>
      </c>
      <c r="C19" s="32">
        <v>15352.681</v>
      </c>
      <c r="D19" s="32">
        <v>269017.98510852398</v>
      </c>
      <c r="E19" s="32">
        <v>247928.621826652</v>
      </c>
      <c r="F19" s="32">
        <v>21089.3632818724</v>
      </c>
      <c r="G19" s="32">
        <v>247928.621826652</v>
      </c>
      <c r="H19" s="32">
        <v>7.8393878659691496E-2</v>
      </c>
    </row>
    <row r="20" spans="1:8" ht="14.25" x14ac:dyDescent="0.2">
      <c r="A20" s="32">
        <v>19</v>
      </c>
      <c r="B20" s="33">
        <v>33</v>
      </c>
      <c r="C20" s="32">
        <v>28967.767</v>
      </c>
      <c r="D20" s="32">
        <v>528306.99208652903</v>
      </c>
      <c r="E20" s="32">
        <v>409403.87353408599</v>
      </c>
      <c r="F20" s="32">
        <v>118903.118552443</v>
      </c>
      <c r="G20" s="32">
        <v>409403.87353408599</v>
      </c>
      <c r="H20" s="32">
        <v>0.225064442328956</v>
      </c>
    </row>
    <row r="21" spans="1:8" ht="14.25" x14ac:dyDescent="0.2">
      <c r="A21" s="32">
        <v>20</v>
      </c>
      <c r="B21" s="33">
        <v>34</v>
      </c>
      <c r="C21" s="32">
        <v>37368.650999999998</v>
      </c>
      <c r="D21" s="32">
        <v>227159.52482754001</v>
      </c>
      <c r="E21" s="32">
        <v>162334.941010432</v>
      </c>
      <c r="F21" s="32">
        <v>64824.583817107698</v>
      </c>
      <c r="G21" s="32">
        <v>162334.941010432</v>
      </c>
      <c r="H21" s="32">
        <v>0.28537030910908401</v>
      </c>
    </row>
    <row r="22" spans="1:8" ht="14.25" x14ac:dyDescent="0.2">
      <c r="A22" s="32">
        <v>21</v>
      </c>
      <c r="B22" s="33">
        <v>35</v>
      </c>
      <c r="C22" s="32">
        <v>38836.845000000001</v>
      </c>
      <c r="D22" s="32">
        <v>918346.51368141605</v>
      </c>
      <c r="E22" s="32">
        <v>874332.60176814196</v>
      </c>
      <c r="F22" s="32">
        <v>44013.9119132743</v>
      </c>
      <c r="G22" s="32">
        <v>874332.60176814196</v>
      </c>
      <c r="H22" s="32">
        <v>4.7927346875673099E-2</v>
      </c>
    </row>
    <row r="23" spans="1:8" ht="14.25" x14ac:dyDescent="0.2">
      <c r="A23" s="32">
        <v>22</v>
      </c>
      <c r="B23" s="33">
        <v>36</v>
      </c>
      <c r="C23" s="32">
        <v>146913.78200000001</v>
      </c>
      <c r="D23" s="32">
        <v>567235.86129646003</v>
      </c>
      <c r="E23" s="32">
        <v>488701.31174509297</v>
      </c>
      <c r="F23" s="32">
        <v>78534.549551367498</v>
      </c>
      <c r="G23" s="32">
        <v>488701.31174509297</v>
      </c>
      <c r="H23" s="32">
        <v>0.13845131260190599</v>
      </c>
    </row>
    <row r="24" spans="1:8" ht="14.25" x14ac:dyDescent="0.2">
      <c r="A24" s="32">
        <v>23</v>
      </c>
      <c r="B24" s="33">
        <v>37</v>
      </c>
      <c r="C24" s="32">
        <v>82381.649000000005</v>
      </c>
      <c r="D24" s="32">
        <v>732127.16258495604</v>
      </c>
      <c r="E24" s="32">
        <v>650652.27058931906</v>
      </c>
      <c r="F24" s="32">
        <v>81474.891995637096</v>
      </c>
      <c r="G24" s="32">
        <v>650652.27058931906</v>
      </c>
      <c r="H24" s="32">
        <v>0.11128516487213801</v>
      </c>
    </row>
    <row r="25" spans="1:8" ht="14.25" x14ac:dyDescent="0.2">
      <c r="A25" s="32">
        <v>24</v>
      </c>
      <c r="B25" s="33">
        <v>38</v>
      </c>
      <c r="C25" s="32">
        <v>105384.995</v>
      </c>
      <c r="D25" s="32">
        <v>557699.15149911505</v>
      </c>
      <c r="E25" s="32">
        <v>515703.595911504</v>
      </c>
      <c r="F25" s="32">
        <v>41995.555587610601</v>
      </c>
      <c r="G25" s="32">
        <v>515703.595911504</v>
      </c>
      <c r="H25" s="32">
        <v>7.53014514630784E-2</v>
      </c>
    </row>
    <row r="26" spans="1:8" ht="14.25" x14ac:dyDescent="0.2">
      <c r="A26" s="32">
        <v>25</v>
      </c>
      <c r="B26" s="33">
        <v>39</v>
      </c>
      <c r="C26" s="32">
        <v>91757.337</v>
      </c>
      <c r="D26" s="32">
        <v>110071.10760802501</v>
      </c>
      <c r="E26" s="32">
        <v>78984.2239278575</v>
      </c>
      <c r="F26" s="32">
        <v>31086.883680167601</v>
      </c>
      <c r="G26" s="32">
        <v>78984.2239278575</v>
      </c>
      <c r="H26" s="32">
        <v>0.28242546437228</v>
      </c>
    </row>
    <row r="27" spans="1:8" ht="14.25" x14ac:dyDescent="0.2">
      <c r="A27" s="32">
        <v>26</v>
      </c>
      <c r="B27" s="33">
        <v>40</v>
      </c>
      <c r="C27" s="32">
        <v>20</v>
      </c>
      <c r="D27" s="32">
        <v>8.5470000000000006</v>
      </c>
      <c r="E27" s="32">
        <v>2.052</v>
      </c>
      <c r="F27" s="32">
        <v>6.4950000000000001</v>
      </c>
      <c r="G27" s="32">
        <v>2.052</v>
      </c>
      <c r="H27" s="32">
        <v>0.75991575991575999</v>
      </c>
    </row>
    <row r="28" spans="1:8" ht="14.25" x14ac:dyDescent="0.2">
      <c r="A28" s="32">
        <v>27</v>
      </c>
      <c r="B28" s="33">
        <v>42</v>
      </c>
      <c r="C28" s="32">
        <v>9433.0319999999992</v>
      </c>
      <c r="D28" s="32">
        <v>183785.30300000001</v>
      </c>
      <c r="E28" s="32">
        <v>164097.62109999999</v>
      </c>
      <c r="F28" s="32">
        <v>19687.6819</v>
      </c>
      <c r="G28" s="32">
        <v>164097.62109999999</v>
      </c>
      <c r="H28" s="32">
        <v>0.10712326599913199</v>
      </c>
    </row>
    <row r="29" spans="1:8" ht="14.25" x14ac:dyDescent="0.2">
      <c r="A29" s="32">
        <v>28</v>
      </c>
      <c r="B29" s="33">
        <v>75</v>
      </c>
      <c r="C29" s="32">
        <v>335</v>
      </c>
      <c r="D29" s="32">
        <v>183147.008547009</v>
      </c>
      <c r="E29" s="32">
        <v>174325.115384615</v>
      </c>
      <c r="F29" s="32">
        <v>8821.8931623931603</v>
      </c>
      <c r="G29" s="32">
        <v>174325.115384615</v>
      </c>
      <c r="H29" s="32">
        <v>4.8168371585107499E-2</v>
      </c>
    </row>
    <row r="30" spans="1:8" ht="14.25" x14ac:dyDescent="0.2">
      <c r="A30" s="32">
        <v>29</v>
      </c>
      <c r="B30" s="33">
        <v>76</v>
      </c>
      <c r="C30" s="32">
        <v>2870</v>
      </c>
      <c r="D30" s="32">
        <v>506415.78299487202</v>
      </c>
      <c r="E30" s="32">
        <v>472945.51249316201</v>
      </c>
      <c r="F30" s="32">
        <v>33470.270501709398</v>
      </c>
      <c r="G30" s="32">
        <v>472945.51249316201</v>
      </c>
      <c r="H30" s="32">
        <v>6.6092471099085698E-2</v>
      </c>
    </row>
    <row r="31" spans="1:8" ht="14.25" x14ac:dyDescent="0.2">
      <c r="A31" s="32">
        <v>30</v>
      </c>
      <c r="B31" s="33">
        <v>99</v>
      </c>
      <c r="C31" s="32">
        <v>25</v>
      </c>
      <c r="D31" s="32">
        <v>25741.179865365699</v>
      </c>
      <c r="E31" s="32">
        <v>23492.592617804999</v>
      </c>
      <c r="F31" s="32">
        <v>2248.5872475606998</v>
      </c>
      <c r="G31" s="32">
        <v>23492.592617804999</v>
      </c>
      <c r="H31" s="32">
        <v>8.7353697822768903E-2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2014-12-03T01:08:51Z</dcterms:modified>
</cp:coreProperties>
</file>