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<sst xmlns="http://schemas.openxmlformats.org/spreadsheetml/2006/main" count="116" uniqueCount="73">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</sst>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5d04093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5d040b9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5d040b9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22" sqref="F2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40" t="s">
        <v>4</v>
      </c>
      <c r="D2" s="40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1" t="s">
        <v>5</v>
      </c>
      <c r="B3" s="41"/>
      <c r="C3" s="41"/>
      <c r="D3" s="41"/>
      <c r="E3" s="15">
        <f>RA!D7</f>
        <v>20624066.4969</v>
      </c>
      <c r="F3" s="25">
        <f>RA!I7</f>
        <v>2283123.8262</v>
      </c>
      <c r="G3" s="16">
        <f>E3-F3</f>
        <v>18340942.670699999</v>
      </c>
      <c r="H3" s="27">
        <f>RA!J7</f>
        <v>11.0701923238231</v>
      </c>
      <c r="I3" s="20">
        <f>SUM(I4:I40)</f>
        <v>20624072.877949003</v>
      </c>
      <c r="J3" s="21">
        <f>SUM(J4:J40)</f>
        <v>18340942.618207522</v>
      </c>
      <c r="K3" s="22">
        <f>E3-I3</f>
        <v>-6.3810490034520626</v>
      </c>
      <c r="L3" s="22">
        <f>G3-J3</f>
        <v>5.2492476999759674E-2</v>
      </c>
    </row>
    <row r="4" spans="1:13" x14ac:dyDescent="0.15">
      <c r="A4" s="42">
        <f>RA!A8</f>
        <v>41980</v>
      </c>
      <c r="B4" s="12">
        <v>12</v>
      </c>
      <c r="C4" s="39" t="s">
        <v>6</v>
      </c>
      <c r="D4" s="39"/>
      <c r="E4" s="15">
        <f>VLOOKUP(C4,RA!B8:D39,3,0)</f>
        <v>809467.10530000005</v>
      </c>
      <c r="F4" s="25">
        <f>VLOOKUP(C4,RA!B8:I43,8,0)</f>
        <v>175706.73819999999</v>
      </c>
      <c r="G4" s="16">
        <f t="shared" ref="G4:G40" si="0">E4-F4</f>
        <v>633760.36710000003</v>
      </c>
      <c r="H4" s="27">
        <f>RA!J8</f>
        <v>21.706470472926799</v>
      </c>
      <c r="I4" s="20">
        <f>VLOOKUP(B4,RMS!B:D,3,FALSE)</f>
        <v>809468.22178376105</v>
      </c>
      <c r="J4" s="21">
        <f>VLOOKUP(B4,RMS!B:E,4,FALSE)</f>
        <v>633760.37466324796</v>
      </c>
      <c r="K4" s="22">
        <f t="shared" ref="K4:K40" si="1">E4-I4</f>
        <v>-1.116483760997653</v>
      </c>
      <c r="L4" s="22">
        <f t="shared" ref="L4:L40" si="2">G4-J4</f>
        <v>-7.5632479274645448E-3</v>
      </c>
    </row>
    <row r="5" spans="1:13" x14ac:dyDescent="0.15">
      <c r="A5" s="42"/>
      <c r="B5" s="12">
        <v>13</v>
      </c>
      <c r="C5" s="39" t="s">
        <v>7</v>
      </c>
      <c r="D5" s="39"/>
      <c r="E5" s="15">
        <f>VLOOKUP(C5,RA!B8:D40,3,0)</f>
        <v>154472.9038</v>
      </c>
      <c r="F5" s="25">
        <f>VLOOKUP(C5,RA!B9:I44,8,0)</f>
        <v>36222.828500000003</v>
      </c>
      <c r="G5" s="16">
        <f t="shared" si="0"/>
        <v>118250.0753</v>
      </c>
      <c r="H5" s="27">
        <f>RA!J9</f>
        <v>23.449308978420301</v>
      </c>
      <c r="I5" s="20">
        <f>VLOOKUP(B5,RMS!B:D,3,FALSE)</f>
        <v>154472.998670131</v>
      </c>
      <c r="J5" s="21">
        <f>VLOOKUP(B5,RMS!B:E,4,FALSE)</f>
        <v>118250.06644308299</v>
      </c>
      <c r="K5" s="22">
        <f t="shared" si="1"/>
        <v>-9.4870130997151136E-2</v>
      </c>
      <c r="L5" s="22">
        <f t="shared" si="2"/>
        <v>8.8569170038681477E-3</v>
      </c>
      <c r="M5" s="35"/>
    </row>
    <row r="6" spans="1:13" x14ac:dyDescent="0.15">
      <c r="A6" s="42"/>
      <c r="B6" s="12">
        <v>14</v>
      </c>
      <c r="C6" s="39" t="s">
        <v>8</v>
      </c>
      <c r="D6" s="39"/>
      <c r="E6" s="15">
        <f>VLOOKUP(C6,RA!B10:D41,3,0)</f>
        <v>166713.8616</v>
      </c>
      <c r="F6" s="25">
        <f>VLOOKUP(C6,RA!B10:I45,8,0)</f>
        <v>41144.385399999999</v>
      </c>
      <c r="G6" s="16">
        <f t="shared" si="0"/>
        <v>125569.4762</v>
      </c>
      <c r="H6" s="27">
        <f>RA!J10</f>
        <v>24.6796427154441</v>
      </c>
      <c r="I6" s="20">
        <f>VLOOKUP(B6,RMS!B:D,3,FALSE)</f>
        <v>166716.45085042701</v>
      </c>
      <c r="J6" s="21">
        <f>VLOOKUP(B6,RMS!B:E,4,FALSE)</f>
        <v>125569.475894872</v>
      </c>
      <c r="K6" s="22">
        <f t="shared" si="1"/>
        <v>-2.5892504270013887</v>
      </c>
      <c r="L6" s="22">
        <f t="shared" si="2"/>
        <v>3.0512800731230527E-4</v>
      </c>
      <c r="M6" s="35"/>
    </row>
    <row r="7" spans="1:13" x14ac:dyDescent="0.15">
      <c r="A7" s="42"/>
      <c r="B7" s="12">
        <v>15</v>
      </c>
      <c r="C7" s="39" t="s">
        <v>9</v>
      </c>
      <c r="D7" s="39"/>
      <c r="E7" s="15">
        <f>VLOOKUP(C7,RA!B10:D42,3,0)</f>
        <v>110887.0858</v>
      </c>
      <c r="F7" s="25">
        <f>VLOOKUP(C7,RA!B11:I46,8,0)</f>
        <v>24628.534599999999</v>
      </c>
      <c r="G7" s="16">
        <f t="shared" si="0"/>
        <v>86258.551200000002</v>
      </c>
      <c r="H7" s="27">
        <f>RA!J11</f>
        <v>22.2104624919271</v>
      </c>
      <c r="I7" s="20">
        <f>VLOOKUP(B7,RMS!B:D,3,FALSE)</f>
        <v>110887.137381197</v>
      </c>
      <c r="J7" s="21">
        <f>VLOOKUP(B7,RMS!B:E,4,FALSE)</f>
        <v>86258.551364957297</v>
      </c>
      <c r="K7" s="22">
        <f t="shared" si="1"/>
        <v>-5.1581196996266954E-2</v>
      </c>
      <c r="L7" s="22">
        <f t="shared" si="2"/>
        <v>-1.6495729505550116E-4</v>
      </c>
      <c r="M7" s="35"/>
    </row>
    <row r="8" spans="1:13" x14ac:dyDescent="0.15">
      <c r="A8" s="42"/>
      <c r="B8" s="12">
        <v>16</v>
      </c>
      <c r="C8" s="39" t="s">
        <v>10</v>
      </c>
      <c r="D8" s="39"/>
      <c r="E8" s="15">
        <f>VLOOKUP(C8,RA!B12:D43,3,0)</f>
        <v>314187.71850000002</v>
      </c>
      <c r="F8" s="25">
        <f>VLOOKUP(C8,RA!B12:I47,8,0)</f>
        <v>52867.949200000003</v>
      </c>
      <c r="G8" s="16">
        <f t="shared" si="0"/>
        <v>261319.76930000001</v>
      </c>
      <c r="H8" s="27">
        <f>RA!J12</f>
        <v>16.826866897408699</v>
      </c>
      <c r="I8" s="20">
        <f>VLOOKUP(B8,RMS!B:D,3,FALSE)</f>
        <v>314187.78432991501</v>
      </c>
      <c r="J8" s="21">
        <f>VLOOKUP(B8,RMS!B:E,4,FALSE)</f>
        <v>261319.776316239</v>
      </c>
      <c r="K8" s="22">
        <f t="shared" si="1"/>
        <v>-6.582991499453783E-2</v>
      </c>
      <c r="L8" s="22">
        <f t="shared" si="2"/>
        <v>-7.0162389893084764E-3</v>
      </c>
      <c r="M8" s="35"/>
    </row>
    <row r="9" spans="1:13" x14ac:dyDescent="0.15">
      <c r="A9" s="42"/>
      <c r="B9" s="12">
        <v>17</v>
      </c>
      <c r="C9" s="39" t="s">
        <v>11</v>
      </c>
      <c r="D9" s="39"/>
      <c r="E9" s="15">
        <f>VLOOKUP(C9,RA!B12:D44,3,0)</f>
        <v>517036.93890000001</v>
      </c>
      <c r="F9" s="25">
        <f>VLOOKUP(C9,RA!B13:I48,8,0)</f>
        <v>98250.877900000007</v>
      </c>
      <c r="G9" s="16">
        <f t="shared" si="0"/>
        <v>418786.06099999999</v>
      </c>
      <c r="H9" s="27">
        <f>RA!J13</f>
        <v>19.002680564570401</v>
      </c>
      <c r="I9" s="20">
        <f>VLOOKUP(B9,RMS!B:D,3,FALSE)</f>
        <v>517037.25795897399</v>
      </c>
      <c r="J9" s="21">
        <f>VLOOKUP(B9,RMS!B:E,4,FALSE)</f>
        <v>418786.060605128</v>
      </c>
      <c r="K9" s="22">
        <f t="shared" si="1"/>
        <v>-0.31905897398246452</v>
      </c>
      <c r="L9" s="22">
        <f t="shared" si="2"/>
        <v>3.9487198228016496E-4</v>
      </c>
      <c r="M9" s="35"/>
    </row>
    <row r="10" spans="1:13" x14ac:dyDescent="0.15">
      <c r="A10" s="42"/>
      <c r="B10" s="12">
        <v>18</v>
      </c>
      <c r="C10" s="39" t="s">
        <v>12</v>
      </c>
      <c r="D10" s="39"/>
      <c r="E10" s="15">
        <f>VLOOKUP(C10,RA!B14:D45,3,0)</f>
        <v>290732.18800000002</v>
      </c>
      <c r="F10" s="25">
        <f>VLOOKUP(C10,RA!B14:I49,8,0)</f>
        <v>52376.533600000002</v>
      </c>
      <c r="G10" s="16">
        <f t="shared" si="0"/>
        <v>238355.65440000003</v>
      </c>
      <c r="H10" s="27">
        <f>RA!J14</f>
        <v>18.015388650396002</v>
      </c>
      <c r="I10" s="20">
        <f>VLOOKUP(B10,RMS!B:D,3,FALSE)</f>
        <v>290732.19860769197</v>
      </c>
      <c r="J10" s="21">
        <f>VLOOKUP(B10,RMS!B:E,4,FALSE)</f>
        <v>238355.650497436</v>
      </c>
      <c r="K10" s="22">
        <f t="shared" si="1"/>
        <v>-1.0607691947370768E-2</v>
      </c>
      <c r="L10" s="22">
        <f t="shared" si="2"/>
        <v>3.9025640289764851E-3</v>
      </c>
      <c r="M10" s="35"/>
    </row>
    <row r="11" spans="1:13" x14ac:dyDescent="0.15">
      <c r="A11" s="42"/>
      <c r="B11" s="12">
        <v>19</v>
      </c>
      <c r="C11" s="39" t="s">
        <v>13</v>
      </c>
      <c r="D11" s="39"/>
      <c r="E11" s="15">
        <f>VLOOKUP(C11,RA!B14:D46,3,0)</f>
        <v>161025.7629</v>
      </c>
      <c r="F11" s="25">
        <f>VLOOKUP(C11,RA!B15:I50,8,0)</f>
        <v>13767.184800000001</v>
      </c>
      <c r="G11" s="16">
        <f t="shared" si="0"/>
        <v>147258.57810000001</v>
      </c>
      <c r="H11" s="27">
        <f>RA!J15</f>
        <v>8.5496783570897801</v>
      </c>
      <c r="I11" s="20">
        <f>VLOOKUP(B11,RMS!B:D,3,FALSE)</f>
        <v>161025.97965042701</v>
      </c>
      <c r="J11" s="21">
        <f>VLOOKUP(B11,RMS!B:E,4,FALSE)</f>
        <v>147258.58126923101</v>
      </c>
      <c r="K11" s="22">
        <f t="shared" si="1"/>
        <v>-0.21675042700371705</v>
      </c>
      <c r="L11" s="22">
        <f t="shared" si="2"/>
        <v>-3.1692310003563762E-3</v>
      </c>
      <c r="M11" s="35"/>
    </row>
    <row r="12" spans="1:13" x14ac:dyDescent="0.15">
      <c r="A12" s="42"/>
      <c r="B12" s="12">
        <v>21</v>
      </c>
      <c r="C12" s="39" t="s">
        <v>14</v>
      </c>
      <c r="D12" s="39"/>
      <c r="E12" s="15">
        <f>VLOOKUP(C12,RA!B16:D47,3,0)</f>
        <v>954502.85140000004</v>
      </c>
      <c r="F12" s="25">
        <f>VLOOKUP(C12,RA!B16:I51,8,0)</f>
        <v>71180.450700000001</v>
      </c>
      <c r="G12" s="16">
        <f t="shared" si="0"/>
        <v>883322.4007</v>
      </c>
      <c r="H12" s="27">
        <f>RA!J16</f>
        <v>7.4573324318096397</v>
      </c>
      <c r="I12" s="20">
        <f>VLOOKUP(B12,RMS!B:D,3,FALSE)</f>
        <v>954502.37948290596</v>
      </c>
      <c r="J12" s="21">
        <f>VLOOKUP(B12,RMS!B:E,4,FALSE)</f>
        <v>883322.40140683798</v>
      </c>
      <c r="K12" s="22">
        <f t="shared" si="1"/>
        <v>0.47191709408070892</v>
      </c>
      <c r="L12" s="22">
        <f t="shared" si="2"/>
        <v>-7.068379782140255E-4</v>
      </c>
      <c r="M12" s="35"/>
    </row>
    <row r="13" spans="1:13" x14ac:dyDescent="0.15">
      <c r="A13" s="42"/>
      <c r="B13" s="12">
        <v>22</v>
      </c>
      <c r="C13" s="39" t="s">
        <v>15</v>
      </c>
      <c r="D13" s="39"/>
      <c r="E13" s="15">
        <f>VLOOKUP(C13,RA!B16:D48,3,0)</f>
        <v>474875.32</v>
      </c>
      <c r="F13" s="25">
        <f>VLOOKUP(C13,RA!B17:I52,8,0)</f>
        <v>61161.515200000002</v>
      </c>
      <c r="G13" s="16">
        <f t="shared" si="0"/>
        <v>413713.80479999998</v>
      </c>
      <c r="H13" s="27">
        <f>RA!J17</f>
        <v>12.879489125693</v>
      </c>
      <c r="I13" s="20">
        <f>VLOOKUP(B13,RMS!B:D,3,FALSE)</f>
        <v>474875.47521453002</v>
      </c>
      <c r="J13" s="21">
        <f>VLOOKUP(B13,RMS!B:E,4,FALSE)</f>
        <v>413713.80428034201</v>
      </c>
      <c r="K13" s="22">
        <f t="shared" si="1"/>
        <v>-0.15521453000837937</v>
      </c>
      <c r="L13" s="22">
        <f t="shared" si="2"/>
        <v>5.1965797320008278E-4</v>
      </c>
      <c r="M13" s="35"/>
    </row>
    <row r="14" spans="1:13" x14ac:dyDescent="0.15">
      <c r="A14" s="42"/>
      <c r="B14" s="12">
        <v>23</v>
      </c>
      <c r="C14" s="39" t="s">
        <v>16</v>
      </c>
      <c r="D14" s="39"/>
      <c r="E14" s="15">
        <f>VLOOKUP(C14,RA!B18:D49,3,0)</f>
        <v>2210878.1283999998</v>
      </c>
      <c r="F14" s="25">
        <f>VLOOKUP(C14,RA!B18:I53,8,0)</f>
        <v>294381.70059999998</v>
      </c>
      <c r="G14" s="16">
        <f t="shared" si="0"/>
        <v>1916496.4277999997</v>
      </c>
      <c r="H14" s="27">
        <f>RA!J18</f>
        <v>13.315148257993</v>
      </c>
      <c r="I14" s="20">
        <f>VLOOKUP(B14,RMS!B:D,3,FALSE)</f>
        <v>2210877.8420042698</v>
      </c>
      <c r="J14" s="21">
        <f>VLOOKUP(B14,RMS!B:E,4,FALSE)</f>
        <v>1916496.4248675201</v>
      </c>
      <c r="K14" s="22">
        <f t="shared" si="1"/>
        <v>0.28639572998508811</v>
      </c>
      <c r="L14" s="22">
        <f t="shared" si="2"/>
        <v>2.9324796050786972E-3</v>
      </c>
      <c r="M14" s="35"/>
    </row>
    <row r="15" spans="1:13" x14ac:dyDescent="0.15">
      <c r="A15" s="42"/>
      <c r="B15" s="12">
        <v>24</v>
      </c>
      <c r="C15" s="39" t="s">
        <v>17</v>
      </c>
      <c r="D15" s="39"/>
      <c r="E15" s="15">
        <f>VLOOKUP(C15,RA!B18:D50,3,0)</f>
        <v>1128579.1825000001</v>
      </c>
      <c r="F15" s="25">
        <f>VLOOKUP(C15,RA!B19:I54,8,0)</f>
        <v>21053.661800000002</v>
      </c>
      <c r="G15" s="16">
        <f t="shared" si="0"/>
        <v>1107525.5207000002</v>
      </c>
      <c r="H15" s="27">
        <f>RA!J19</f>
        <v>1.86550151965079</v>
      </c>
      <c r="I15" s="20">
        <f>VLOOKUP(B15,RMS!B:D,3,FALSE)</f>
        <v>1128579.0833888899</v>
      </c>
      <c r="J15" s="21">
        <f>VLOOKUP(B15,RMS!B:E,4,FALSE)</f>
        <v>1107525.5194230799</v>
      </c>
      <c r="K15" s="22">
        <f t="shared" si="1"/>
        <v>9.9111110204830766E-2</v>
      </c>
      <c r="L15" s="22">
        <f t="shared" si="2"/>
        <v>1.2769203167408705E-3</v>
      </c>
      <c r="M15" s="35"/>
    </row>
    <row r="16" spans="1:13" x14ac:dyDescent="0.15">
      <c r="A16" s="42"/>
      <c r="B16" s="12">
        <v>25</v>
      </c>
      <c r="C16" s="39" t="s">
        <v>18</v>
      </c>
      <c r="D16" s="39"/>
      <c r="E16" s="15">
        <f>VLOOKUP(C16,RA!B20:D51,3,0)</f>
        <v>1122865.7605000001</v>
      </c>
      <c r="F16" s="25">
        <f>VLOOKUP(C16,RA!B20:I55,8,0)</f>
        <v>91894.347899999993</v>
      </c>
      <c r="G16" s="16">
        <f t="shared" si="0"/>
        <v>1030971.4126000002</v>
      </c>
      <c r="H16" s="27">
        <f>RA!J20</f>
        <v>8.1839121943731197</v>
      </c>
      <c r="I16" s="20">
        <f>VLOOKUP(B16,RMS!B:D,3,FALSE)</f>
        <v>1122866.0297000001</v>
      </c>
      <c r="J16" s="21">
        <f>VLOOKUP(B16,RMS!B:E,4,FALSE)</f>
        <v>1030971.4126</v>
      </c>
      <c r="K16" s="22">
        <f t="shared" si="1"/>
        <v>-0.26919999998062849</v>
      </c>
      <c r="L16" s="22">
        <f t="shared" si="2"/>
        <v>0</v>
      </c>
      <c r="M16" s="35"/>
    </row>
    <row r="17" spans="1:13" x14ac:dyDescent="0.15">
      <c r="A17" s="42"/>
      <c r="B17" s="12">
        <v>26</v>
      </c>
      <c r="C17" s="39" t="s">
        <v>19</v>
      </c>
      <c r="D17" s="39"/>
      <c r="E17" s="15">
        <f>VLOOKUP(C17,RA!B20:D52,3,0)</f>
        <v>463699.5588</v>
      </c>
      <c r="F17" s="25">
        <f>VLOOKUP(C17,RA!B21:I56,8,0)</f>
        <v>47375.548499999997</v>
      </c>
      <c r="G17" s="16">
        <f t="shared" si="0"/>
        <v>416324.01030000002</v>
      </c>
      <c r="H17" s="27">
        <f>RA!J21</f>
        <v>10.2168629667456</v>
      </c>
      <c r="I17" s="20">
        <f>VLOOKUP(B17,RMS!B:D,3,FALSE)</f>
        <v>463698.97979944799</v>
      </c>
      <c r="J17" s="21">
        <f>VLOOKUP(B17,RMS!B:E,4,FALSE)</f>
        <v>416324.01027458598</v>
      </c>
      <c r="K17" s="22">
        <f t="shared" si="1"/>
        <v>0.5790005520102568</v>
      </c>
      <c r="L17" s="22">
        <f t="shared" si="2"/>
        <v>2.5414046831429005E-5</v>
      </c>
      <c r="M17" s="35"/>
    </row>
    <row r="18" spans="1:13" x14ac:dyDescent="0.15">
      <c r="A18" s="42"/>
      <c r="B18" s="12">
        <v>27</v>
      </c>
      <c r="C18" s="39" t="s">
        <v>20</v>
      </c>
      <c r="D18" s="39"/>
      <c r="E18" s="15">
        <f>VLOOKUP(C18,RA!B22:D53,3,0)</f>
        <v>1284100.6767</v>
      </c>
      <c r="F18" s="25">
        <f>VLOOKUP(C18,RA!B22:I57,8,0)</f>
        <v>95825.354200000002</v>
      </c>
      <c r="G18" s="16">
        <f t="shared" si="0"/>
        <v>1188275.3225</v>
      </c>
      <c r="H18" s="27">
        <f>RA!J22</f>
        <v>7.46244869570981</v>
      </c>
      <c r="I18" s="20">
        <f>VLOOKUP(B18,RMS!B:D,3,FALSE)</f>
        <v>1284101.8354</v>
      </c>
      <c r="J18" s="21">
        <f>VLOOKUP(B18,RMS!B:E,4,FALSE)</f>
        <v>1188275.3234000001</v>
      </c>
      <c r="K18" s="22">
        <f t="shared" si="1"/>
        <v>-1.1587000000290573</v>
      </c>
      <c r="L18" s="22">
        <f t="shared" si="2"/>
        <v>-9.0000010095536709E-4</v>
      </c>
      <c r="M18" s="35"/>
    </row>
    <row r="19" spans="1:13" x14ac:dyDescent="0.15">
      <c r="A19" s="42"/>
      <c r="B19" s="12">
        <v>29</v>
      </c>
      <c r="C19" s="39" t="s">
        <v>21</v>
      </c>
      <c r="D19" s="39"/>
      <c r="E19" s="15">
        <f>VLOOKUP(C19,RA!B22:D54,3,0)</f>
        <v>3180904.5554999998</v>
      </c>
      <c r="F19" s="25">
        <f>VLOOKUP(C19,RA!B23:I58,8,0)</f>
        <v>385358.21980000002</v>
      </c>
      <c r="G19" s="16">
        <f t="shared" si="0"/>
        <v>2795546.3356999997</v>
      </c>
      <c r="H19" s="27">
        <f>RA!J23</f>
        <v>12.114736958507301</v>
      </c>
      <c r="I19" s="20">
        <f>VLOOKUP(B19,RMS!B:D,3,FALSE)</f>
        <v>3180906.6928393198</v>
      </c>
      <c r="J19" s="21">
        <f>VLOOKUP(B19,RMS!B:E,4,FALSE)</f>
        <v>2795546.3680495699</v>
      </c>
      <c r="K19" s="22">
        <f t="shared" si="1"/>
        <v>-2.1373393200337887</v>
      </c>
      <c r="L19" s="22">
        <f t="shared" si="2"/>
        <v>-3.234957018867135E-2</v>
      </c>
      <c r="M19" s="35"/>
    </row>
    <row r="20" spans="1:13" x14ac:dyDescent="0.15">
      <c r="A20" s="42"/>
      <c r="B20" s="12">
        <v>31</v>
      </c>
      <c r="C20" s="39" t="s">
        <v>22</v>
      </c>
      <c r="D20" s="39"/>
      <c r="E20" s="15">
        <f>VLOOKUP(C20,RA!B24:D55,3,0)</f>
        <v>311615.7818</v>
      </c>
      <c r="F20" s="25">
        <f>VLOOKUP(C20,RA!B24:I59,8,0)</f>
        <v>50665.211799999997</v>
      </c>
      <c r="G20" s="16">
        <f t="shared" si="0"/>
        <v>260950.57</v>
      </c>
      <c r="H20" s="27">
        <f>RA!J24</f>
        <v>16.258872226348799</v>
      </c>
      <c r="I20" s="20">
        <f>VLOOKUP(B20,RMS!B:D,3,FALSE)</f>
        <v>311615.775620709</v>
      </c>
      <c r="J20" s="21">
        <f>VLOOKUP(B20,RMS!B:E,4,FALSE)</f>
        <v>260950.571715</v>
      </c>
      <c r="K20" s="22">
        <f t="shared" si="1"/>
        <v>6.1792909982614219E-3</v>
      </c>
      <c r="L20" s="22">
        <f t="shared" si="2"/>
        <v>-1.7149999912362546E-3</v>
      </c>
      <c r="M20" s="35"/>
    </row>
    <row r="21" spans="1:13" x14ac:dyDescent="0.15">
      <c r="A21" s="42"/>
      <c r="B21" s="12">
        <v>32</v>
      </c>
      <c r="C21" s="39" t="s">
        <v>23</v>
      </c>
      <c r="D21" s="39"/>
      <c r="E21" s="15">
        <f>VLOOKUP(C21,RA!B24:D56,3,0)</f>
        <v>532048.13569999998</v>
      </c>
      <c r="F21" s="25">
        <f>VLOOKUP(C21,RA!B25:I60,8,0)</f>
        <v>25642.522499999999</v>
      </c>
      <c r="G21" s="16">
        <f t="shared" si="0"/>
        <v>506405.61319999996</v>
      </c>
      <c r="H21" s="27">
        <f>RA!J25</f>
        <v>4.8195869470086397</v>
      </c>
      <c r="I21" s="20">
        <f>VLOOKUP(B21,RMS!B:D,3,FALSE)</f>
        <v>532048.13883604901</v>
      </c>
      <c r="J21" s="21">
        <f>VLOOKUP(B21,RMS!B:E,4,FALSE)</f>
        <v>506405.61117025901</v>
      </c>
      <c r="K21" s="22">
        <f t="shared" si="1"/>
        <v>-3.1360490247607231E-3</v>
      </c>
      <c r="L21" s="22">
        <f t="shared" si="2"/>
        <v>2.0297409500926733E-3</v>
      </c>
      <c r="M21" s="35"/>
    </row>
    <row r="22" spans="1:13" x14ac:dyDescent="0.15">
      <c r="A22" s="42"/>
      <c r="B22" s="12">
        <v>33</v>
      </c>
      <c r="C22" s="39" t="s">
        <v>24</v>
      </c>
      <c r="D22" s="39"/>
      <c r="E22" s="15">
        <f>VLOOKUP(C22,RA!B26:D57,3,0)</f>
        <v>699078.96310000005</v>
      </c>
      <c r="F22" s="25">
        <f>VLOOKUP(C22,RA!B26:I61,8,0)</f>
        <v>157734.61499999999</v>
      </c>
      <c r="G22" s="16">
        <f t="shared" si="0"/>
        <v>541344.34810000006</v>
      </c>
      <c r="H22" s="27">
        <f>RA!J26</f>
        <v>22.563204348267099</v>
      </c>
      <c r="I22" s="20">
        <f>VLOOKUP(B22,RMS!B:D,3,FALSE)</f>
        <v>699078.93243135198</v>
      </c>
      <c r="J22" s="21">
        <f>VLOOKUP(B22,RMS!B:E,4,FALSE)</f>
        <v>541344.32183377002</v>
      </c>
      <c r="K22" s="22">
        <f t="shared" si="1"/>
        <v>3.0668648076243699E-2</v>
      </c>
      <c r="L22" s="22">
        <f t="shared" si="2"/>
        <v>2.6266230037435889E-2</v>
      </c>
      <c r="M22" s="35"/>
    </row>
    <row r="23" spans="1:13" x14ac:dyDescent="0.15">
      <c r="A23" s="42"/>
      <c r="B23" s="12">
        <v>34</v>
      </c>
      <c r="C23" s="39" t="s">
        <v>25</v>
      </c>
      <c r="D23" s="39"/>
      <c r="E23" s="15">
        <f>VLOOKUP(C23,RA!B26:D58,3,0)</f>
        <v>324063.64049999998</v>
      </c>
      <c r="F23" s="25">
        <f>VLOOKUP(C23,RA!B27:I62,8,0)</f>
        <v>91767.097699999998</v>
      </c>
      <c r="G23" s="16">
        <f t="shared" si="0"/>
        <v>232296.5428</v>
      </c>
      <c r="H23" s="27">
        <f>RA!J27</f>
        <v>28.317616119602899</v>
      </c>
      <c r="I23" s="20">
        <f>VLOOKUP(B23,RMS!B:D,3,FALSE)</f>
        <v>324063.51990165602</v>
      </c>
      <c r="J23" s="21">
        <f>VLOOKUP(B23,RMS!B:E,4,FALSE)</f>
        <v>232296.55637039899</v>
      </c>
      <c r="K23" s="22">
        <f t="shared" si="1"/>
        <v>0.12059834395768121</v>
      </c>
      <c r="L23" s="22">
        <f t="shared" si="2"/>
        <v>-1.3570398994488642E-2</v>
      </c>
      <c r="M23" s="35"/>
    </row>
    <row r="24" spans="1:13" x14ac:dyDescent="0.15">
      <c r="A24" s="42"/>
      <c r="B24" s="12">
        <v>35</v>
      </c>
      <c r="C24" s="39" t="s">
        <v>26</v>
      </c>
      <c r="D24" s="39"/>
      <c r="E24" s="15">
        <f>VLOOKUP(C24,RA!B28:D59,3,0)</f>
        <v>1369578.4915</v>
      </c>
      <c r="F24" s="25">
        <f>VLOOKUP(C24,RA!B28:I63,8,0)</f>
        <v>42901.3442</v>
      </c>
      <c r="G24" s="16">
        <f t="shared" si="0"/>
        <v>1326677.1473000001</v>
      </c>
      <c r="H24" s="27">
        <f>RA!J28</f>
        <v>3.1324487399778902</v>
      </c>
      <c r="I24" s="20">
        <f>VLOOKUP(B24,RMS!B:D,3,FALSE)</f>
        <v>1369578.48652655</v>
      </c>
      <c r="J24" s="21">
        <f>VLOOKUP(B24,RMS!B:E,4,FALSE)</f>
        <v>1326677.12645664</v>
      </c>
      <c r="K24" s="22">
        <f t="shared" si="1"/>
        <v>4.9734499771147966E-3</v>
      </c>
      <c r="L24" s="22">
        <f t="shared" si="2"/>
        <v>2.0843360107392073E-2</v>
      </c>
      <c r="M24" s="35"/>
    </row>
    <row r="25" spans="1:13" x14ac:dyDescent="0.15">
      <c r="A25" s="42"/>
      <c r="B25" s="12">
        <v>36</v>
      </c>
      <c r="C25" s="39" t="s">
        <v>27</v>
      </c>
      <c r="D25" s="39"/>
      <c r="E25" s="15">
        <f>VLOOKUP(C25,RA!B28:D60,3,0)</f>
        <v>764088.27800000005</v>
      </c>
      <c r="F25" s="25">
        <f>VLOOKUP(C25,RA!B29:I64,8,0)</f>
        <v>97451.0821</v>
      </c>
      <c r="G25" s="16">
        <f t="shared" si="0"/>
        <v>666637.19590000005</v>
      </c>
      <c r="H25" s="27">
        <f>RA!J29</f>
        <v>12.753903561389301</v>
      </c>
      <c r="I25" s="20">
        <f>VLOOKUP(B25,RMS!B:D,3,FALSE)</f>
        <v>764088.27574336296</v>
      </c>
      <c r="J25" s="21">
        <f>VLOOKUP(B25,RMS!B:E,4,FALSE)</f>
        <v>666637.17918876605</v>
      </c>
      <c r="K25" s="22">
        <f t="shared" si="1"/>
        <v>2.2566370898857713E-3</v>
      </c>
      <c r="L25" s="22">
        <f t="shared" si="2"/>
        <v>1.6711233998648822E-2</v>
      </c>
      <c r="M25" s="35"/>
    </row>
    <row r="26" spans="1:13" x14ac:dyDescent="0.15">
      <c r="A26" s="42"/>
      <c r="B26" s="12">
        <v>37</v>
      </c>
      <c r="C26" s="39" t="s">
        <v>28</v>
      </c>
      <c r="D26" s="39"/>
      <c r="E26" s="15">
        <f>VLOOKUP(C26,RA!B30:D61,3,0)</f>
        <v>988684.0318</v>
      </c>
      <c r="F26" s="25">
        <f>VLOOKUP(C26,RA!B30:I65,8,0)</f>
        <v>107758.2285</v>
      </c>
      <c r="G26" s="16">
        <f t="shared" si="0"/>
        <v>880925.80330000003</v>
      </c>
      <c r="H26" s="27">
        <f>RA!J30</f>
        <v>10.8991573681852</v>
      </c>
      <c r="I26" s="20">
        <f>VLOOKUP(B26,RMS!B:D,3,FALSE)</f>
        <v>988684.03806371696</v>
      </c>
      <c r="J26" s="21">
        <f>VLOOKUP(B26,RMS!B:E,4,FALSE)</f>
        <v>880925.78899676201</v>
      </c>
      <c r="K26" s="22">
        <f t="shared" si="1"/>
        <v>-6.2637169612571597E-3</v>
      </c>
      <c r="L26" s="22">
        <f t="shared" si="2"/>
        <v>1.4303238014690578E-2</v>
      </c>
      <c r="M26" s="35"/>
    </row>
    <row r="27" spans="1:13" x14ac:dyDescent="0.15">
      <c r="A27" s="42"/>
      <c r="B27" s="12">
        <v>38</v>
      </c>
      <c r="C27" s="39" t="s">
        <v>29</v>
      </c>
      <c r="D27" s="39"/>
      <c r="E27" s="15">
        <f>VLOOKUP(C27,RA!B30:D62,3,0)</f>
        <v>929351.54779999994</v>
      </c>
      <c r="F27" s="25">
        <f>VLOOKUP(C27,RA!B31:I66,8,0)</f>
        <v>27795.631300000001</v>
      </c>
      <c r="G27" s="16">
        <f t="shared" si="0"/>
        <v>901555.91649999993</v>
      </c>
      <c r="H27" s="27">
        <f>RA!J31</f>
        <v>2.9908629695403199</v>
      </c>
      <c r="I27" s="20">
        <f>VLOOKUP(B27,RMS!B:D,3,FALSE)</f>
        <v>929351.44343716803</v>
      </c>
      <c r="J27" s="21">
        <f>VLOOKUP(B27,RMS!B:E,4,FALSE)</f>
        <v>901555.90144955798</v>
      </c>
      <c r="K27" s="22">
        <f t="shared" si="1"/>
        <v>0.10436283191666007</v>
      </c>
      <c r="L27" s="22">
        <f t="shared" si="2"/>
        <v>1.5050441958010197E-2</v>
      </c>
      <c r="M27" s="35"/>
    </row>
    <row r="28" spans="1:13" x14ac:dyDescent="0.15">
      <c r="A28" s="42"/>
      <c r="B28" s="12">
        <v>39</v>
      </c>
      <c r="C28" s="39" t="s">
        <v>30</v>
      </c>
      <c r="D28" s="39"/>
      <c r="E28" s="15">
        <f>VLOOKUP(C28,RA!B32:D63,3,0)</f>
        <v>151975.6808</v>
      </c>
      <c r="F28" s="25">
        <f>VLOOKUP(C28,RA!B32:I67,8,0)</f>
        <v>39005.105000000003</v>
      </c>
      <c r="G28" s="16">
        <f t="shared" si="0"/>
        <v>112970.57579999999</v>
      </c>
      <c r="H28" s="27">
        <f>RA!J32</f>
        <v>25.6653596119308</v>
      </c>
      <c r="I28" s="20">
        <f>VLOOKUP(B28,RMS!B:D,3,FALSE)</f>
        <v>151975.58542006699</v>
      </c>
      <c r="J28" s="21">
        <f>VLOOKUP(B28,RMS!B:E,4,FALSE)</f>
        <v>112970.567020578</v>
      </c>
      <c r="K28" s="22">
        <f t="shared" si="1"/>
        <v>9.5379933016374707E-2</v>
      </c>
      <c r="L28" s="22">
        <f t="shared" si="2"/>
        <v>8.779421987128444E-3</v>
      </c>
      <c r="M28" s="35"/>
    </row>
    <row r="29" spans="1:13" x14ac:dyDescent="0.15">
      <c r="A29" s="42"/>
      <c r="B29" s="12">
        <v>40</v>
      </c>
      <c r="C29" s="39" t="s">
        <v>31</v>
      </c>
      <c r="D29" s="39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5"/>
    </row>
    <row r="30" spans="1:13" x14ac:dyDescent="0.15">
      <c r="A30" s="42"/>
      <c r="B30" s="12">
        <v>41</v>
      </c>
      <c r="C30" s="39" t="s">
        <v>36</v>
      </c>
      <c r="D30" s="39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5"/>
    </row>
    <row r="31" spans="1:13" x14ac:dyDescent="0.15">
      <c r="A31" s="42"/>
      <c r="B31" s="12">
        <v>42</v>
      </c>
      <c r="C31" s="39" t="s">
        <v>32</v>
      </c>
      <c r="D31" s="39"/>
      <c r="E31" s="15">
        <f>VLOOKUP(C31,RA!B34:D66,3,0)</f>
        <v>314078.02529999998</v>
      </c>
      <c r="F31" s="25">
        <f>VLOOKUP(C31,RA!B35:I70,8,0)</f>
        <v>19398.928100000001</v>
      </c>
      <c r="G31" s="16">
        <f t="shared" si="0"/>
        <v>294679.09719999996</v>
      </c>
      <c r="H31" s="27">
        <f>RA!J35</f>
        <v>6.1764678001495303</v>
      </c>
      <c r="I31" s="20">
        <f>VLOOKUP(B31,RMS!B:D,3,FALSE)</f>
        <v>314078.0245</v>
      </c>
      <c r="J31" s="21">
        <f>VLOOKUP(B31,RMS!B:E,4,FALSE)</f>
        <v>294679.09720000002</v>
      </c>
      <c r="K31" s="22">
        <f t="shared" si="1"/>
        <v>7.9999997979030013E-4</v>
      </c>
      <c r="L31" s="22">
        <f t="shared" si="2"/>
        <v>0</v>
      </c>
      <c r="M31" s="35"/>
    </row>
    <row r="32" spans="1:13" x14ac:dyDescent="0.15">
      <c r="A32" s="42"/>
      <c r="B32" s="12">
        <v>71</v>
      </c>
      <c r="C32" s="39" t="s">
        <v>37</v>
      </c>
      <c r="D32" s="39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5"/>
    </row>
    <row r="33" spans="1:13" x14ac:dyDescent="0.15">
      <c r="A33" s="42"/>
      <c r="B33" s="12">
        <v>72</v>
      </c>
      <c r="C33" s="39" t="s">
        <v>38</v>
      </c>
      <c r="D33" s="39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5"/>
    </row>
    <row r="34" spans="1:13" x14ac:dyDescent="0.15">
      <c r="A34" s="42"/>
      <c r="B34" s="12">
        <v>73</v>
      </c>
      <c r="C34" s="39" t="s">
        <v>39</v>
      </c>
      <c r="D34" s="39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5"/>
    </row>
    <row r="35" spans="1:13" x14ac:dyDescent="0.15">
      <c r="A35" s="42"/>
      <c r="B35" s="12">
        <v>75</v>
      </c>
      <c r="C35" s="39" t="s">
        <v>33</v>
      </c>
      <c r="D35" s="39"/>
      <c r="E35" s="15">
        <f>VLOOKUP(C35,RA!B8:D70,3,0)</f>
        <v>299573.50510000001</v>
      </c>
      <c r="F35" s="25">
        <f>VLOOKUP(C35,RA!B8:I74,8,0)</f>
        <v>18173.636900000001</v>
      </c>
      <c r="G35" s="16">
        <f t="shared" si="0"/>
        <v>281399.86820000003</v>
      </c>
      <c r="H35" s="27">
        <f>RA!J39</f>
        <v>6.0665034092162102</v>
      </c>
      <c r="I35" s="20">
        <f>VLOOKUP(B35,RMS!B:D,3,FALSE)</f>
        <v>299573.50427350402</v>
      </c>
      <c r="J35" s="21">
        <f>VLOOKUP(B35,RMS!B:E,4,FALSE)</f>
        <v>281399.86752136803</v>
      </c>
      <c r="K35" s="22">
        <f t="shared" si="1"/>
        <v>8.2649599062278867E-4</v>
      </c>
      <c r="L35" s="22">
        <f t="shared" si="2"/>
        <v>6.7863200092688203E-4</v>
      </c>
      <c r="M35" s="35"/>
    </row>
    <row r="36" spans="1:13" x14ac:dyDescent="0.15">
      <c r="A36" s="42"/>
      <c r="B36" s="12">
        <v>76</v>
      </c>
      <c r="C36" s="39" t="s">
        <v>34</v>
      </c>
      <c r="D36" s="39"/>
      <c r="E36" s="15">
        <f>VLOOKUP(C36,RA!B8:D71,3,0)</f>
        <v>581629.24569999997</v>
      </c>
      <c r="F36" s="25">
        <f>VLOOKUP(C36,RA!B8:I75,8,0)</f>
        <v>40263.911699999997</v>
      </c>
      <c r="G36" s="16">
        <f t="shared" si="0"/>
        <v>541365.33400000003</v>
      </c>
      <c r="H36" s="27">
        <f>RA!J40</f>
        <v>6.9226078292438196</v>
      </c>
      <c r="I36" s="20">
        <f>VLOOKUP(B36,RMS!B:D,3,FALSE)</f>
        <v>581629.23507179494</v>
      </c>
      <c r="J36" s="21">
        <f>VLOOKUP(B36,RMS!B:E,4,FALSE)</f>
        <v>541365.33743589697</v>
      </c>
      <c r="K36" s="22">
        <f t="shared" si="1"/>
        <v>1.0628205025568604E-2</v>
      </c>
      <c r="L36" s="22">
        <f t="shared" si="2"/>
        <v>-3.4358969423919916E-3</v>
      </c>
      <c r="M36" s="35"/>
    </row>
    <row r="37" spans="1:13" x14ac:dyDescent="0.15">
      <c r="A37" s="42"/>
      <c r="B37" s="12">
        <v>77</v>
      </c>
      <c r="C37" s="39" t="s">
        <v>40</v>
      </c>
      <c r="D37" s="39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5"/>
    </row>
    <row r="38" spans="1:13" x14ac:dyDescent="0.15">
      <c r="A38" s="42"/>
      <c r="B38" s="12">
        <v>78</v>
      </c>
      <c r="C38" s="39" t="s">
        <v>41</v>
      </c>
      <c r="D38" s="39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5"/>
    </row>
    <row r="39" spans="1:13" s="34" customFormat="1" x14ac:dyDescent="0.15">
      <c r="A39" s="42"/>
      <c r="B39" s="12">
        <v>9101</v>
      </c>
      <c r="C39" s="39" t="s">
        <v>72</v>
      </c>
      <c r="D39" s="39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5"/>
    </row>
    <row r="40" spans="1:13" x14ac:dyDescent="0.15">
      <c r="A40" s="42"/>
      <c r="B40" s="12">
        <v>99</v>
      </c>
      <c r="C40" s="39" t="s">
        <v>35</v>
      </c>
      <c r="D40" s="39"/>
      <c r="E40" s="15">
        <f>VLOOKUP(C40,RA!B8:D74,3,0)</f>
        <v>13371.5712</v>
      </c>
      <c r="F40" s="25">
        <f>VLOOKUP(C40,RA!B8:I78,8,0)</f>
        <v>1370.6804999999999</v>
      </c>
      <c r="G40" s="16">
        <f t="shared" si="0"/>
        <v>12000.8907</v>
      </c>
      <c r="H40" s="27">
        <f>RA!J43</f>
        <v>0</v>
      </c>
      <c r="I40" s="20">
        <f>VLOOKUP(B40,RMS!B:D,3,FALSE)</f>
        <v>13371.5710611905</v>
      </c>
      <c r="J40" s="21">
        <f>VLOOKUP(B40,RMS!B:E,4,FALSE)</f>
        <v>12000.890492398499</v>
      </c>
      <c r="K40" s="22">
        <f t="shared" si="1"/>
        <v>1.3880950064049102E-4</v>
      </c>
      <c r="L40" s="22">
        <f t="shared" si="2"/>
        <v>2.0760150073328987E-4</v>
      </c>
      <c r="M40" s="35"/>
    </row>
  </sheetData>
  <mergeCells count="40"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W44"/>
    </sheetView>
  </sheetViews>
  <sheetFormatPr defaultRowHeight="11.25" x14ac:dyDescent="0.15"/>
  <cols>
    <col min="1" max="1" width="8.5" style="37" customWidth="1"/>
    <col min="2" max="3" width="9" style="37"/>
    <col min="4" max="5" width="11.5" style="37" bestFit="1" customWidth="1"/>
    <col min="6" max="7" width="12.25" style="37" bestFit="1" customWidth="1"/>
    <col min="8" max="8" width="9" style="37"/>
    <col min="9" max="9" width="12.25" style="37" bestFit="1" customWidth="1"/>
    <col min="10" max="10" width="9" style="37"/>
    <col min="11" max="11" width="12.25" style="37" bestFit="1" customWidth="1"/>
    <col min="12" max="12" width="10.5" style="37" bestFit="1" customWidth="1"/>
    <col min="13" max="13" width="12.25" style="37" bestFit="1" customWidth="1"/>
    <col min="14" max="15" width="13.875" style="37" bestFit="1" customWidth="1"/>
    <col min="16" max="17" width="9.25" style="37" bestFit="1" customWidth="1"/>
    <col min="18" max="18" width="10.5" style="37" bestFit="1" customWidth="1"/>
    <col min="19" max="20" width="9" style="37"/>
    <col min="21" max="21" width="10.5" style="37" bestFit="1" customWidth="1"/>
    <col min="22" max="22" width="36" style="37" bestFit="1" customWidth="1"/>
    <col min="23" max="16384" width="9" style="37"/>
  </cols>
  <sheetData>
    <row r="1" spans="1:23" ht="12.75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57" t="s">
        <v>47</v>
      </c>
      <c r="W1" s="47"/>
    </row>
    <row r="2" spans="1:23" ht="12.75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57"/>
      <c r="W2" s="47"/>
    </row>
    <row r="3" spans="1:23" ht="23.25" thickBot="1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58" t="s">
        <v>48</v>
      </c>
      <c r="W3" s="47"/>
    </row>
    <row r="4" spans="1:23" ht="15" thickTop="1" thickBot="1" x14ac:dyDescent="0.2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56"/>
      <c r="W4" s="47"/>
    </row>
    <row r="5" spans="1:23" ht="15" thickTop="1" thickBot="1" x14ac:dyDescent="0.25">
      <c r="A5" s="59"/>
      <c r="B5" s="60"/>
      <c r="C5" s="61"/>
      <c r="D5" s="62" t="s">
        <v>0</v>
      </c>
      <c r="E5" s="62" t="s">
        <v>60</v>
      </c>
      <c r="F5" s="62" t="s">
        <v>61</v>
      </c>
      <c r="G5" s="62" t="s">
        <v>49</v>
      </c>
      <c r="H5" s="62" t="s">
        <v>50</v>
      </c>
      <c r="I5" s="62" t="s">
        <v>1</v>
      </c>
      <c r="J5" s="62" t="s">
        <v>2</v>
      </c>
      <c r="K5" s="62" t="s">
        <v>51</v>
      </c>
      <c r="L5" s="62" t="s">
        <v>52</v>
      </c>
      <c r="M5" s="62" t="s">
        <v>53</v>
      </c>
      <c r="N5" s="62" t="s">
        <v>54</v>
      </c>
      <c r="O5" s="62" t="s">
        <v>55</v>
      </c>
      <c r="P5" s="62" t="s">
        <v>62</v>
      </c>
      <c r="Q5" s="62" t="s">
        <v>63</v>
      </c>
      <c r="R5" s="62" t="s">
        <v>56</v>
      </c>
      <c r="S5" s="62" t="s">
        <v>57</v>
      </c>
      <c r="T5" s="62" t="s">
        <v>58</v>
      </c>
      <c r="U5" s="63" t="s">
        <v>59</v>
      </c>
      <c r="V5" s="56"/>
      <c r="W5" s="56"/>
    </row>
    <row r="6" spans="1:23" ht="14.25" thickBot="1" x14ac:dyDescent="0.2">
      <c r="A6" s="64" t="s">
        <v>3</v>
      </c>
      <c r="B6" s="48" t="s">
        <v>4</v>
      </c>
      <c r="C6" s="49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  <c r="V6" s="56"/>
      <c r="W6" s="56"/>
    </row>
    <row r="7" spans="1:23" ht="14.25" thickBot="1" x14ac:dyDescent="0.2">
      <c r="A7" s="50" t="s">
        <v>5</v>
      </c>
      <c r="B7" s="51"/>
      <c r="C7" s="52"/>
      <c r="D7" s="66">
        <v>20624066.4969</v>
      </c>
      <c r="E7" s="66">
        <v>24235298</v>
      </c>
      <c r="F7" s="67">
        <v>85.0992898742157</v>
      </c>
      <c r="G7" s="66">
        <v>19599508.556299999</v>
      </c>
      <c r="H7" s="67">
        <v>5.2274675033659097</v>
      </c>
      <c r="I7" s="66">
        <v>2283123.8262</v>
      </c>
      <c r="J7" s="67">
        <v>11.0701923238231</v>
      </c>
      <c r="K7" s="66">
        <v>2170790.2563999998</v>
      </c>
      <c r="L7" s="67">
        <v>11.075738201110299</v>
      </c>
      <c r="M7" s="67">
        <v>5.1747776860898001E-2</v>
      </c>
      <c r="N7" s="66">
        <v>114839493.5194</v>
      </c>
      <c r="O7" s="66">
        <v>6607719678.4673996</v>
      </c>
      <c r="P7" s="66">
        <v>1132323</v>
      </c>
      <c r="Q7" s="66">
        <v>1122714</v>
      </c>
      <c r="R7" s="67">
        <v>0.85587246618461499</v>
      </c>
      <c r="S7" s="66">
        <v>18.213942926973999</v>
      </c>
      <c r="T7" s="66">
        <v>18.562612005996201</v>
      </c>
      <c r="U7" s="68">
        <v>-1.9142976368164399</v>
      </c>
      <c r="V7" s="56"/>
      <c r="W7" s="56"/>
    </row>
    <row r="8" spans="1:23" ht="14.25" thickBot="1" x14ac:dyDescent="0.2">
      <c r="A8" s="53">
        <v>41980</v>
      </c>
      <c r="B8" s="43" t="s">
        <v>6</v>
      </c>
      <c r="C8" s="44"/>
      <c r="D8" s="69">
        <v>809467.10530000005</v>
      </c>
      <c r="E8" s="69">
        <v>830400</v>
      </c>
      <c r="F8" s="70">
        <v>97.479179347302505</v>
      </c>
      <c r="G8" s="69">
        <v>691973.8798</v>
      </c>
      <c r="H8" s="70">
        <v>16.979430716945402</v>
      </c>
      <c r="I8" s="69">
        <v>175706.73819999999</v>
      </c>
      <c r="J8" s="70">
        <v>21.706470472926799</v>
      </c>
      <c r="K8" s="69">
        <v>96694.195999999996</v>
      </c>
      <c r="L8" s="70">
        <v>13.973677160754599</v>
      </c>
      <c r="M8" s="70">
        <v>0.81713841645676399</v>
      </c>
      <c r="N8" s="69">
        <v>4438981.3877999997</v>
      </c>
      <c r="O8" s="69">
        <v>251190606.7992</v>
      </c>
      <c r="P8" s="69">
        <v>33581</v>
      </c>
      <c r="Q8" s="69">
        <v>31698</v>
      </c>
      <c r="R8" s="70">
        <v>5.9404378825162398</v>
      </c>
      <c r="S8" s="69">
        <v>24.104913650576201</v>
      </c>
      <c r="T8" s="69">
        <v>24.047983134582601</v>
      </c>
      <c r="U8" s="71">
        <v>0.236178054063408</v>
      </c>
      <c r="V8" s="56"/>
      <c r="W8" s="56"/>
    </row>
    <row r="9" spans="1:23" ht="12" customHeight="1" thickBot="1" x14ac:dyDescent="0.2">
      <c r="A9" s="54"/>
      <c r="B9" s="43" t="s">
        <v>7</v>
      </c>
      <c r="C9" s="44"/>
      <c r="D9" s="69">
        <v>154472.9038</v>
      </c>
      <c r="E9" s="69">
        <v>124682</v>
      </c>
      <c r="F9" s="70">
        <v>123.893508124669</v>
      </c>
      <c r="G9" s="69">
        <v>143981.97949999999</v>
      </c>
      <c r="H9" s="70">
        <v>7.2862759189944502</v>
      </c>
      <c r="I9" s="69">
        <v>36222.828500000003</v>
      </c>
      <c r="J9" s="70">
        <v>23.449308978420301</v>
      </c>
      <c r="K9" s="69">
        <v>33788.260900000001</v>
      </c>
      <c r="L9" s="70">
        <v>23.4670067860819</v>
      </c>
      <c r="M9" s="70">
        <v>7.2053652219786005E-2</v>
      </c>
      <c r="N9" s="69">
        <v>700619.70759999997</v>
      </c>
      <c r="O9" s="69">
        <v>42739555.197300002</v>
      </c>
      <c r="P9" s="69">
        <v>8785</v>
      </c>
      <c r="Q9" s="69">
        <v>8912</v>
      </c>
      <c r="R9" s="70">
        <v>-1.4250448833034099</v>
      </c>
      <c r="S9" s="69">
        <v>17.583711303358001</v>
      </c>
      <c r="T9" s="69">
        <v>17.9802592684022</v>
      </c>
      <c r="U9" s="71">
        <v>-2.2552006126739998</v>
      </c>
      <c r="V9" s="56"/>
      <c r="W9" s="56"/>
    </row>
    <row r="10" spans="1:23" ht="14.25" thickBot="1" x14ac:dyDescent="0.2">
      <c r="A10" s="54"/>
      <c r="B10" s="43" t="s">
        <v>8</v>
      </c>
      <c r="C10" s="44"/>
      <c r="D10" s="69">
        <v>166713.8616</v>
      </c>
      <c r="E10" s="69">
        <v>191660</v>
      </c>
      <c r="F10" s="70">
        <v>86.984170718981503</v>
      </c>
      <c r="G10" s="69">
        <v>184595.98989999999</v>
      </c>
      <c r="H10" s="70">
        <v>-9.6871705120393798</v>
      </c>
      <c r="I10" s="69">
        <v>41144.385399999999</v>
      </c>
      <c r="J10" s="70">
        <v>24.6796427154441</v>
      </c>
      <c r="K10" s="69">
        <v>47841.689100000003</v>
      </c>
      <c r="L10" s="70">
        <v>25.916970962325301</v>
      </c>
      <c r="M10" s="70">
        <v>-0.139988863812921</v>
      </c>
      <c r="N10" s="69">
        <v>821830.8236</v>
      </c>
      <c r="O10" s="69">
        <v>59632269.207800001</v>
      </c>
      <c r="P10" s="69">
        <v>105078</v>
      </c>
      <c r="Q10" s="69">
        <v>104353</v>
      </c>
      <c r="R10" s="70">
        <v>0.69475721828793402</v>
      </c>
      <c r="S10" s="69">
        <v>1.5865724661679901</v>
      </c>
      <c r="T10" s="69">
        <v>1.7283706869951001</v>
      </c>
      <c r="U10" s="71">
        <v>-8.9373932707653303</v>
      </c>
      <c r="V10" s="56"/>
      <c r="W10" s="56"/>
    </row>
    <row r="11" spans="1:23" ht="14.25" thickBot="1" x14ac:dyDescent="0.2">
      <c r="A11" s="54"/>
      <c r="B11" s="43" t="s">
        <v>9</v>
      </c>
      <c r="C11" s="44"/>
      <c r="D11" s="69">
        <v>110887.0858</v>
      </c>
      <c r="E11" s="69">
        <v>122935</v>
      </c>
      <c r="F11" s="70">
        <v>90.199768820921605</v>
      </c>
      <c r="G11" s="69">
        <v>73979.869300000006</v>
      </c>
      <c r="H11" s="70">
        <v>49.888188299353999</v>
      </c>
      <c r="I11" s="69">
        <v>24628.534599999999</v>
      </c>
      <c r="J11" s="70">
        <v>22.2104624919271</v>
      </c>
      <c r="K11" s="69">
        <v>14442.319299999999</v>
      </c>
      <c r="L11" s="70">
        <v>19.521958387671798</v>
      </c>
      <c r="M11" s="70">
        <v>0.70530328878686399</v>
      </c>
      <c r="N11" s="69">
        <v>639327.70360000001</v>
      </c>
      <c r="O11" s="69">
        <v>25105174.148800001</v>
      </c>
      <c r="P11" s="69">
        <v>4896</v>
      </c>
      <c r="Q11" s="69">
        <v>4579</v>
      </c>
      <c r="R11" s="70">
        <v>6.92290893208125</v>
      </c>
      <c r="S11" s="69">
        <v>22.648506086601301</v>
      </c>
      <c r="T11" s="69">
        <v>22.871634832933001</v>
      </c>
      <c r="U11" s="71">
        <v>-0.98518085686740997</v>
      </c>
      <c r="V11" s="56"/>
      <c r="W11" s="56"/>
    </row>
    <row r="12" spans="1:23" ht="14.25" thickBot="1" x14ac:dyDescent="0.2">
      <c r="A12" s="54"/>
      <c r="B12" s="43" t="s">
        <v>10</v>
      </c>
      <c r="C12" s="44"/>
      <c r="D12" s="69">
        <v>314187.71850000002</v>
      </c>
      <c r="E12" s="69">
        <v>344138</v>
      </c>
      <c r="F12" s="70">
        <v>91.297014133864906</v>
      </c>
      <c r="G12" s="69">
        <v>261480.51920000001</v>
      </c>
      <c r="H12" s="70">
        <v>20.1572183890631</v>
      </c>
      <c r="I12" s="69">
        <v>52867.949200000003</v>
      </c>
      <c r="J12" s="70">
        <v>16.826866897408699</v>
      </c>
      <c r="K12" s="69">
        <v>-2953.9713999999999</v>
      </c>
      <c r="L12" s="70">
        <v>-1.12970993366453</v>
      </c>
      <c r="M12" s="70">
        <v>-18.8972447735953</v>
      </c>
      <c r="N12" s="69">
        <v>2014802.4839999999</v>
      </c>
      <c r="O12" s="69">
        <v>88792364.671100006</v>
      </c>
      <c r="P12" s="69">
        <v>3212</v>
      </c>
      <c r="Q12" s="69">
        <v>3100</v>
      </c>
      <c r="R12" s="70">
        <v>3.6129032258064502</v>
      </c>
      <c r="S12" s="69">
        <v>97.816848848069696</v>
      </c>
      <c r="T12" s="69">
        <v>102.574291032258</v>
      </c>
      <c r="U12" s="71">
        <v>-4.8636224129215604</v>
      </c>
      <c r="V12" s="56"/>
      <c r="W12" s="56"/>
    </row>
    <row r="13" spans="1:23" ht="14.25" thickBot="1" x14ac:dyDescent="0.2">
      <c r="A13" s="54"/>
      <c r="B13" s="43" t="s">
        <v>11</v>
      </c>
      <c r="C13" s="44"/>
      <c r="D13" s="69">
        <v>517036.93890000001</v>
      </c>
      <c r="E13" s="69">
        <v>503600</v>
      </c>
      <c r="F13" s="70">
        <v>102.66817690627499</v>
      </c>
      <c r="G13" s="69">
        <v>444720.52409999998</v>
      </c>
      <c r="H13" s="70">
        <v>16.261092277301501</v>
      </c>
      <c r="I13" s="69">
        <v>98250.877900000007</v>
      </c>
      <c r="J13" s="70">
        <v>19.002680564570401</v>
      </c>
      <c r="K13" s="69">
        <v>83488.091400000005</v>
      </c>
      <c r="L13" s="70">
        <v>18.773159068599</v>
      </c>
      <c r="M13" s="70">
        <v>0.17682505675294399</v>
      </c>
      <c r="N13" s="69">
        <v>3019852.3029999998</v>
      </c>
      <c r="O13" s="69">
        <v>126739505.3362</v>
      </c>
      <c r="P13" s="69">
        <v>14003</v>
      </c>
      <c r="Q13" s="69">
        <v>13957</v>
      </c>
      <c r="R13" s="70">
        <v>0.329583721430105</v>
      </c>
      <c r="S13" s="69">
        <v>36.923297786188698</v>
      </c>
      <c r="T13" s="69">
        <v>36.156867435695403</v>
      </c>
      <c r="U13" s="71">
        <v>2.0757364494674202</v>
      </c>
      <c r="V13" s="56"/>
      <c r="W13" s="56"/>
    </row>
    <row r="14" spans="1:23" ht="14.25" thickBot="1" x14ac:dyDescent="0.2">
      <c r="A14" s="54"/>
      <c r="B14" s="43" t="s">
        <v>12</v>
      </c>
      <c r="C14" s="44"/>
      <c r="D14" s="69">
        <v>290732.18800000002</v>
      </c>
      <c r="E14" s="69">
        <v>202075</v>
      </c>
      <c r="F14" s="70">
        <v>143.87340739824299</v>
      </c>
      <c r="G14" s="69">
        <v>233926.62160000001</v>
      </c>
      <c r="H14" s="70">
        <v>24.2834979667829</v>
      </c>
      <c r="I14" s="69">
        <v>52376.533600000002</v>
      </c>
      <c r="J14" s="70">
        <v>18.015388650396002</v>
      </c>
      <c r="K14" s="69">
        <v>40593.963499999998</v>
      </c>
      <c r="L14" s="70">
        <v>17.353289344473598</v>
      </c>
      <c r="M14" s="70">
        <v>0.29025424186529603</v>
      </c>
      <c r="N14" s="69">
        <v>1637841.8674000001</v>
      </c>
      <c r="O14" s="69">
        <v>61872526.670500003</v>
      </c>
      <c r="P14" s="69">
        <v>4004</v>
      </c>
      <c r="Q14" s="69">
        <v>3930</v>
      </c>
      <c r="R14" s="70">
        <v>1.8829516539440101</v>
      </c>
      <c r="S14" s="69">
        <v>72.610436563436593</v>
      </c>
      <c r="T14" s="69">
        <v>72.260714707379094</v>
      </c>
      <c r="U14" s="71">
        <v>0.48164130751627898</v>
      </c>
      <c r="V14" s="56"/>
      <c r="W14" s="56"/>
    </row>
    <row r="15" spans="1:23" ht="14.25" thickBot="1" x14ac:dyDescent="0.2">
      <c r="A15" s="54"/>
      <c r="B15" s="43" t="s">
        <v>13</v>
      </c>
      <c r="C15" s="44"/>
      <c r="D15" s="69">
        <v>161025.7629</v>
      </c>
      <c r="E15" s="69">
        <v>143328</v>
      </c>
      <c r="F15" s="70">
        <v>112.34773589249799</v>
      </c>
      <c r="G15" s="69">
        <v>142101.33600000001</v>
      </c>
      <c r="H15" s="70">
        <v>13.3175573380957</v>
      </c>
      <c r="I15" s="69">
        <v>13767.184800000001</v>
      </c>
      <c r="J15" s="70">
        <v>8.5496783570897801</v>
      </c>
      <c r="K15" s="69">
        <v>23175.647000000001</v>
      </c>
      <c r="L15" s="70">
        <v>16.3092393445196</v>
      </c>
      <c r="M15" s="70">
        <v>-0.40596330277208698</v>
      </c>
      <c r="N15" s="69">
        <v>1017365.6059</v>
      </c>
      <c r="O15" s="69">
        <v>48027499.5405</v>
      </c>
      <c r="P15" s="69">
        <v>5800</v>
      </c>
      <c r="Q15" s="69">
        <v>5947</v>
      </c>
      <c r="R15" s="70">
        <v>-2.4718345384227298</v>
      </c>
      <c r="S15" s="69">
        <v>27.763062568965498</v>
      </c>
      <c r="T15" s="69">
        <v>30.247114898267998</v>
      </c>
      <c r="U15" s="71">
        <v>-8.9473282103944705</v>
      </c>
      <c r="V15" s="56"/>
      <c r="W15" s="56"/>
    </row>
    <row r="16" spans="1:23" ht="14.25" thickBot="1" x14ac:dyDescent="0.2">
      <c r="A16" s="54"/>
      <c r="B16" s="43" t="s">
        <v>14</v>
      </c>
      <c r="C16" s="44"/>
      <c r="D16" s="69">
        <v>954502.85140000004</v>
      </c>
      <c r="E16" s="69">
        <v>705900</v>
      </c>
      <c r="F16" s="70">
        <v>135.21785683524601</v>
      </c>
      <c r="G16" s="69">
        <v>809382.8702</v>
      </c>
      <c r="H16" s="70">
        <v>17.9297075022283</v>
      </c>
      <c r="I16" s="69">
        <v>71180.450700000001</v>
      </c>
      <c r="J16" s="70">
        <v>7.4573324318096397</v>
      </c>
      <c r="K16" s="69">
        <v>72341.5579</v>
      </c>
      <c r="L16" s="70">
        <v>8.9378661895975497</v>
      </c>
      <c r="M16" s="70">
        <v>-1.6050348288117001E-2</v>
      </c>
      <c r="N16" s="69">
        <v>4761331.6209000004</v>
      </c>
      <c r="O16" s="69">
        <v>340563107.03899997</v>
      </c>
      <c r="P16" s="69">
        <v>46147</v>
      </c>
      <c r="Q16" s="69">
        <v>46769</v>
      </c>
      <c r="R16" s="70">
        <v>-1.32994077273407</v>
      </c>
      <c r="S16" s="69">
        <v>20.683963234879801</v>
      </c>
      <c r="T16" s="69">
        <v>20.165936992452298</v>
      </c>
      <c r="U16" s="71">
        <v>2.5044825140378202</v>
      </c>
      <c r="V16" s="56"/>
      <c r="W16" s="56"/>
    </row>
    <row r="17" spans="1:23" ht="12" thickBot="1" x14ac:dyDescent="0.2">
      <c r="A17" s="54"/>
      <c r="B17" s="43" t="s">
        <v>15</v>
      </c>
      <c r="C17" s="44"/>
      <c r="D17" s="69">
        <v>474875.32</v>
      </c>
      <c r="E17" s="69">
        <v>836200</v>
      </c>
      <c r="F17" s="70">
        <v>56.789681894283703</v>
      </c>
      <c r="G17" s="69">
        <v>476222.38199999998</v>
      </c>
      <c r="H17" s="70">
        <v>-0.282864067485189</v>
      </c>
      <c r="I17" s="69">
        <v>61161.515200000002</v>
      </c>
      <c r="J17" s="70">
        <v>12.879489125693</v>
      </c>
      <c r="K17" s="69">
        <v>64169.613299999997</v>
      </c>
      <c r="L17" s="70">
        <v>13.474715957386501</v>
      </c>
      <c r="M17" s="70">
        <v>-4.6877298230500998E-2</v>
      </c>
      <c r="N17" s="69">
        <v>3157616.6378000001</v>
      </c>
      <c r="O17" s="69">
        <v>319225277.6189</v>
      </c>
      <c r="P17" s="69">
        <v>12136</v>
      </c>
      <c r="Q17" s="69">
        <v>12618</v>
      </c>
      <c r="R17" s="70">
        <v>-3.8199397685845602</v>
      </c>
      <c r="S17" s="69">
        <v>39.129475939354002</v>
      </c>
      <c r="T17" s="69">
        <v>41.958237430654599</v>
      </c>
      <c r="U17" s="71">
        <v>-7.2292342879441804</v>
      </c>
      <c r="V17" s="38"/>
      <c r="W17" s="38"/>
    </row>
    <row r="18" spans="1:23" ht="12" thickBot="1" x14ac:dyDescent="0.2">
      <c r="A18" s="54"/>
      <c r="B18" s="43" t="s">
        <v>16</v>
      </c>
      <c r="C18" s="44"/>
      <c r="D18" s="69">
        <v>2210878.1283999998</v>
      </c>
      <c r="E18" s="69">
        <v>2194500</v>
      </c>
      <c r="F18" s="70">
        <v>100.74632619731101</v>
      </c>
      <c r="G18" s="69">
        <v>2048729.8570000001</v>
      </c>
      <c r="H18" s="70">
        <v>7.91457550374344</v>
      </c>
      <c r="I18" s="69">
        <v>294381.70059999998</v>
      </c>
      <c r="J18" s="70">
        <v>13.315148257993</v>
      </c>
      <c r="K18" s="69">
        <v>318567.2267</v>
      </c>
      <c r="L18" s="70">
        <v>15.5494989059458</v>
      </c>
      <c r="M18" s="70">
        <v>-7.5919693154048007E-2</v>
      </c>
      <c r="N18" s="69">
        <v>11459452.691099999</v>
      </c>
      <c r="O18" s="69">
        <v>752619475.57210004</v>
      </c>
      <c r="P18" s="69">
        <v>109510</v>
      </c>
      <c r="Q18" s="69">
        <v>109082</v>
      </c>
      <c r="R18" s="70">
        <v>0.39236537650575398</v>
      </c>
      <c r="S18" s="69">
        <v>20.188824111040098</v>
      </c>
      <c r="T18" s="69">
        <v>20.501542852166299</v>
      </c>
      <c r="U18" s="71">
        <v>-1.5489695655684901</v>
      </c>
      <c r="V18" s="38"/>
      <c r="W18" s="38"/>
    </row>
    <row r="19" spans="1:23" ht="12" thickBot="1" x14ac:dyDescent="0.2">
      <c r="A19" s="54"/>
      <c r="B19" s="43" t="s">
        <v>17</v>
      </c>
      <c r="C19" s="44"/>
      <c r="D19" s="69">
        <v>1128579.1825000001</v>
      </c>
      <c r="E19" s="69">
        <v>940600</v>
      </c>
      <c r="F19" s="70">
        <v>119.98502897087</v>
      </c>
      <c r="G19" s="69">
        <v>827633.67460000003</v>
      </c>
      <c r="H19" s="70">
        <v>36.362163253621603</v>
      </c>
      <c r="I19" s="69">
        <v>21053.661800000002</v>
      </c>
      <c r="J19" s="70">
        <v>1.86550151965079</v>
      </c>
      <c r="K19" s="69">
        <v>57857.884899999997</v>
      </c>
      <c r="L19" s="70">
        <v>6.9907601243947699</v>
      </c>
      <c r="M19" s="70">
        <v>-0.63611421612821495</v>
      </c>
      <c r="N19" s="69">
        <v>5123353.9404999996</v>
      </c>
      <c r="O19" s="69">
        <v>252598819.51320001</v>
      </c>
      <c r="P19" s="69">
        <v>21715</v>
      </c>
      <c r="Q19" s="69">
        <v>20813</v>
      </c>
      <c r="R19" s="70">
        <v>4.3338298179022701</v>
      </c>
      <c r="S19" s="69">
        <v>51.972331683168299</v>
      </c>
      <c r="T19" s="69">
        <v>52.783101840195997</v>
      </c>
      <c r="U19" s="71">
        <v>-1.56000343022958</v>
      </c>
      <c r="V19" s="38"/>
      <c r="W19" s="38"/>
    </row>
    <row r="20" spans="1:23" ht="12" thickBot="1" x14ac:dyDescent="0.2">
      <c r="A20" s="54"/>
      <c r="B20" s="43" t="s">
        <v>18</v>
      </c>
      <c r="C20" s="44"/>
      <c r="D20" s="69">
        <v>1122865.7605000001</v>
      </c>
      <c r="E20" s="69">
        <v>1173900</v>
      </c>
      <c r="F20" s="70">
        <v>95.652590552858001</v>
      </c>
      <c r="G20" s="69">
        <v>1272211.588</v>
      </c>
      <c r="H20" s="70">
        <v>-11.7390714648953</v>
      </c>
      <c r="I20" s="69">
        <v>91894.347899999993</v>
      </c>
      <c r="J20" s="70">
        <v>8.1839121943731197</v>
      </c>
      <c r="K20" s="69">
        <v>78460.385699999999</v>
      </c>
      <c r="L20" s="70">
        <v>6.1672434396973896</v>
      </c>
      <c r="M20" s="70">
        <v>0.17121968086374101</v>
      </c>
      <c r="N20" s="69">
        <v>6739162.8529000003</v>
      </c>
      <c r="O20" s="69">
        <v>391152070.82270002</v>
      </c>
      <c r="P20" s="69">
        <v>49188</v>
      </c>
      <c r="Q20" s="69">
        <v>48072</v>
      </c>
      <c r="R20" s="70">
        <v>2.3215177234148698</v>
      </c>
      <c r="S20" s="69">
        <v>22.828042622184299</v>
      </c>
      <c r="T20" s="69">
        <v>24.435079270677299</v>
      </c>
      <c r="U20" s="71">
        <v>-7.0397478885523501</v>
      </c>
      <c r="V20" s="38"/>
      <c r="W20" s="38"/>
    </row>
    <row r="21" spans="1:23" ht="12" thickBot="1" x14ac:dyDescent="0.2">
      <c r="A21" s="54"/>
      <c r="B21" s="43" t="s">
        <v>19</v>
      </c>
      <c r="C21" s="44"/>
      <c r="D21" s="69">
        <v>463699.5588</v>
      </c>
      <c r="E21" s="69">
        <v>401600</v>
      </c>
      <c r="F21" s="70">
        <v>115.463037549801</v>
      </c>
      <c r="G21" s="69">
        <v>402549.96360000002</v>
      </c>
      <c r="H21" s="70">
        <v>15.1905603600457</v>
      </c>
      <c r="I21" s="69">
        <v>47375.548499999997</v>
      </c>
      <c r="J21" s="70">
        <v>10.2168629667456</v>
      </c>
      <c r="K21" s="69">
        <v>51304.991800000003</v>
      </c>
      <c r="L21" s="70">
        <v>12.744999736474901</v>
      </c>
      <c r="M21" s="70">
        <v>-7.6589882624247999E-2</v>
      </c>
      <c r="N21" s="69">
        <v>2574173.0661999998</v>
      </c>
      <c r="O21" s="69">
        <v>147674773.02020001</v>
      </c>
      <c r="P21" s="69">
        <v>43143</v>
      </c>
      <c r="Q21" s="69">
        <v>41732</v>
      </c>
      <c r="R21" s="70">
        <v>3.3810984376497499</v>
      </c>
      <c r="S21" s="69">
        <v>10.7479674292469</v>
      </c>
      <c r="T21" s="69">
        <v>11.0187273746765</v>
      </c>
      <c r="U21" s="71">
        <v>-2.5191734829117798</v>
      </c>
      <c r="V21" s="38"/>
      <c r="W21" s="38"/>
    </row>
    <row r="22" spans="1:23" ht="12" thickBot="1" x14ac:dyDescent="0.2">
      <c r="A22" s="54"/>
      <c r="B22" s="43" t="s">
        <v>20</v>
      </c>
      <c r="C22" s="44"/>
      <c r="D22" s="69">
        <v>1284100.6767</v>
      </c>
      <c r="E22" s="69">
        <v>1366200</v>
      </c>
      <c r="F22" s="70">
        <v>93.9906804787</v>
      </c>
      <c r="G22" s="69">
        <v>1242041.4447999999</v>
      </c>
      <c r="H22" s="70">
        <v>3.3862985873850802</v>
      </c>
      <c r="I22" s="69">
        <v>95825.354200000002</v>
      </c>
      <c r="J22" s="70">
        <v>7.46244869570981</v>
      </c>
      <c r="K22" s="69">
        <v>178796.1384</v>
      </c>
      <c r="L22" s="70">
        <v>14.3953439837743</v>
      </c>
      <c r="M22" s="70">
        <v>-0.46405243951286601</v>
      </c>
      <c r="N22" s="69">
        <v>6798943.9142000005</v>
      </c>
      <c r="O22" s="69">
        <v>448968679.62089998</v>
      </c>
      <c r="P22" s="69">
        <v>76208</v>
      </c>
      <c r="Q22" s="69">
        <v>76929</v>
      </c>
      <c r="R22" s="70">
        <v>-0.93722783345682203</v>
      </c>
      <c r="S22" s="69">
        <v>16.849945894131899</v>
      </c>
      <c r="T22" s="69">
        <v>16.951011103745</v>
      </c>
      <c r="U22" s="71">
        <v>-0.59979545482313801</v>
      </c>
      <c r="V22" s="38"/>
      <c r="W22" s="38"/>
    </row>
    <row r="23" spans="1:23" ht="12" thickBot="1" x14ac:dyDescent="0.2">
      <c r="A23" s="54"/>
      <c r="B23" s="43" t="s">
        <v>21</v>
      </c>
      <c r="C23" s="44"/>
      <c r="D23" s="69">
        <v>3180904.5554999998</v>
      </c>
      <c r="E23" s="69">
        <v>3112000</v>
      </c>
      <c r="F23" s="70">
        <v>102.214156667738</v>
      </c>
      <c r="G23" s="69">
        <v>2748214.1285999999</v>
      </c>
      <c r="H23" s="70">
        <v>15.744421891915</v>
      </c>
      <c r="I23" s="69">
        <v>385358.21980000002</v>
      </c>
      <c r="J23" s="70">
        <v>12.114736958507301</v>
      </c>
      <c r="K23" s="69">
        <v>266311.94449999998</v>
      </c>
      <c r="L23" s="70">
        <v>9.6903637066906807</v>
      </c>
      <c r="M23" s="70">
        <v>0.447018159562873</v>
      </c>
      <c r="N23" s="69">
        <v>17739038.881900001</v>
      </c>
      <c r="O23" s="69">
        <v>987234918.15339994</v>
      </c>
      <c r="P23" s="69">
        <v>106889</v>
      </c>
      <c r="Q23" s="69">
        <v>100847</v>
      </c>
      <c r="R23" s="70">
        <v>5.9912540779596899</v>
      </c>
      <c r="S23" s="69">
        <v>29.7589513935017</v>
      </c>
      <c r="T23" s="69">
        <v>31.759888717562198</v>
      </c>
      <c r="U23" s="71">
        <v>-6.7238166345387702</v>
      </c>
      <c r="V23" s="38"/>
      <c r="W23" s="38"/>
    </row>
    <row r="24" spans="1:23" ht="12" thickBot="1" x14ac:dyDescent="0.2">
      <c r="A24" s="54"/>
      <c r="B24" s="43" t="s">
        <v>22</v>
      </c>
      <c r="C24" s="44"/>
      <c r="D24" s="69">
        <v>311615.7818</v>
      </c>
      <c r="E24" s="69">
        <v>341957</v>
      </c>
      <c r="F24" s="70">
        <v>91.127183183850605</v>
      </c>
      <c r="G24" s="69">
        <v>337644.82650000002</v>
      </c>
      <c r="H24" s="70">
        <v>-7.7090014882843096</v>
      </c>
      <c r="I24" s="69">
        <v>50665.211799999997</v>
      </c>
      <c r="J24" s="70">
        <v>16.258872226348799</v>
      </c>
      <c r="K24" s="69">
        <v>51632.927900000002</v>
      </c>
      <c r="L24" s="70">
        <v>15.292083232911599</v>
      </c>
      <c r="M24" s="70">
        <v>-1.8742227864246001E-2</v>
      </c>
      <c r="N24" s="69">
        <v>1862051.9134</v>
      </c>
      <c r="O24" s="69">
        <v>103651978.19850001</v>
      </c>
      <c r="P24" s="69">
        <v>32865</v>
      </c>
      <c r="Q24" s="69">
        <v>33184</v>
      </c>
      <c r="R24" s="70">
        <v>-0.96130665380906899</v>
      </c>
      <c r="S24" s="69">
        <v>9.4816912155788806</v>
      </c>
      <c r="T24" s="69">
        <v>9.8330053278688503</v>
      </c>
      <c r="U24" s="71">
        <v>-3.7051840679302401</v>
      </c>
      <c r="V24" s="38"/>
      <c r="W24" s="38"/>
    </row>
    <row r="25" spans="1:23" ht="12" thickBot="1" x14ac:dyDescent="0.2">
      <c r="A25" s="54"/>
      <c r="B25" s="43" t="s">
        <v>23</v>
      </c>
      <c r="C25" s="44"/>
      <c r="D25" s="69">
        <v>532048.13569999998</v>
      </c>
      <c r="E25" s="69">
        <v>622660</v>
      </c>
      <c r="F25" s="70">
        <v>85.447617592265402</v>
      </c>
      <c r="G25" s="69">
        <v>500485.61300000001</v>
      </c>
      <c r="H25" s="70">
        <v>6.3063796201470401</v>
      </c>
      <c r="I25" s="69">
        <v>25642.522499999999</v>
      </c>
      <c r="J25" s="70">
        <v>4.8195869470086397</v>
      </c>
      <c r="K25" s="69">
        <v>34646.547500000001</v>
      </c>
      <c r="L25" s="70">
        <v>6.9225861043881798</v>
      </c>
      <c r="M25" s="70">
        <v>-0.25988231583536597</v>
      </c>
      <c r="N25" s="69">
        <v>2661017.1335999998</v>
      </c>
      <c r="O25" s="69">
        <v>105440957.86589999</v>
      </c>
      <c r="P25" s="69">
        <v>28046</v>
      </c>
      <c r="Q25" s="69">
        <v>29088</v>
      </c>
      <c r="R25" s="70">
        <v>-3.58223322332233</v>
      </c>
      <c r="S25" s="69">
        <v>18.970553223275999</v>
      </c>
      <c r="T25" s="69">
        <v>18.225932143839401</v>
      </c>
      <c r="U25" s="71">
        <v>3.9251416164450301</v>
      </c>
      <c r="V25" s="38"/>
      <c r="W25" s="38"/>
    </row>
    <row r="26" spans="1:23" ht="12" thickBot="1" x14ac:dyDescent="0.2">
      <c r="A26" s="54"/>
      <c r="B26" s="43" t="s">
        <v>24</v>
      </c>
      <c r="C26" s="44"/>
      <c r="D26" s="69">
        <v>699078.96310000005</v>
      </c>
      <c r="E26" s="69">
        <v>631100</v>
      </c>
      <c r="F26" s="70">
        <v>110.771504214863</v>
      </c>
      <c r="G26" s="69">
        <v>624892.95310000004</v>
      </c>
      <c r="H26" s="70">
        <v>11.871794942153601</v>
      </c>
      <c r="I26" s="69">
        <v>157734.61499999999</v>
      </c>
      <c r="J26" s="70">
        <v>22.563204348267099</v>
      </c>
      <c r="K26" s="69">
        <v>117363.2657</v>
      </c>
      <c r="L26" s="70">
        <v>18.7813392866376</v>
      </c>
      <c r="M26" s="70">
        <v>0.34398624696756402</v>
      </c>
      <c r="N26" s="69">
        <v>4092049.8700999999</v>
      </c>
      <c r="O26" s="69">
        <v>212653513.92519999</v>
      </c>
      <c r="P26" s="69">
        <v>57659</v>
      </c>
      <c r="Q26" s="69">
        <v>57022</v>
      </c>
      <c r="R26" s="70">
        <v>1.1171126933464199</v>
      </c>
      <c r="S26" s="69">
        <v>12.1243684958116</v>
      </c>
      <c r="T26" s="69">
        <v>12.067235179404401</v>
      </c>
      <c r="U26" s="71">
        <v>0.471227152382242</v>
      </c>
      <c r="V26" s="38"/>
      <c r="W26" s="38"/>
    </row>
    <row r="27" spans="1:23" ht="12" thickBot="1" x14ac:dyDescent="0.2">
      <c r="A27" s="54"/>
      <c r="B27" s="43" t="s">
        <v>25</v>
      </c>
      <c r="C27" s="44"/>
      <c r="D27" s="69">
        <v>324063.64049999998</v>
      </c>
      <c r="E27" s="69">
        <v>364155</v>
      </c>
      <c r="F27" s="70">
        <v>88.990578325163696</v>
      </c>
      <c r="G27" s="69">
        <v>309558.59769999998</v>
      </c>
      <c r="H27" s="70">
        <v>4.6857179570431997</v>
      </c>
      <c r="I27" s="69">
        <v>91767.097699999998</v>
      </c>
      <c r="J27" s="70">
        <v>28.317616119602899</v>
      </c>
      <c r="K27" s="69">
        <v>89941.311000000002</v>
      </c>
      <c r="L27" s="70">
        <v>29.054696483398601</v>
      </c>
      <c r="M27" s="70">
        <v>2.0299756360010999E-2</v>
      </c>
      <c r="N27" s="69">
        <v>1847190.5656000001</v>
      </c>
      <c r="O27" s="69">
        <v>95621152.794200003</v>
      </c>
      <c r="P27" s="69">
        <v>43520</v>
      </c>
      <c r="Q27" s="69">
        <v>41860</v>
      </c>
      <c r="R27" s="70">
        <v>3.96559961777354</v>
      </c>
      <c r="S27" s="69">
        <v>7.4463152688419099</v>
      </c>
      <c r="T27" s="69">
        <v>7.5161392236024804</v>
      </c>
      <c r="U27" s="71">
        <v>-0.93769807266610306</v>
      </c>
      <c r="V27" s="38"/>
      <c r="W27" s="38"/>
    </row>
    <row r="28" spans="1:23" ht="12" thickBot="1" x14ac:dyDescent="0.2">
      <c r="A28" s="54"/>
      <c r="B28" s="43" t="s">
        <v>26</v>
      </c>
      <c r="C28" s="44"/>
      <c r="D28" s="69">
        <v>1369578.4915</v>
      </c>
      <c r="E28" s="69">
        <v>1940500</v>
      </c>
      <c r="F28" s="70">
        <v>70.578639087863905</v>
      </c>
      <c r="G28" s="69">
        <v>1419960.9517999999</v>
      </c>
      <c r="H28" s="70">
        <v>-3.5481581543586498</v>
      </c>
      <c r="I28" s="69">
        <v>42901.3442</v>
      </c>
      <c r="J28" s="70">
        <v>3.1324487399778902</v>
      </c>
      <c r="K28" s="69">
        <v>40546.382299999997</v>
      </c>
      <c r="L28" s="70">
        <v>2.8554575566744802</v>
      </c>
      <c r="M28" s="70">
        <v>5.8080690962162999E-2</v>
      </c>
      <c r="N28" s="69">
        <v>7983825.1017000005</v>
      </c>
      <c r="O28" s="69">
        <v>341475069.22640002</v>
      </c>
      <c r="P28" s="69">
        <v>55800</v>
      </c>
      <c r="Q28" s="69">
        <v>57393</v>
      </c>
      <c r="R28" s="70">
        <v>-2.7755998118237399</v>
      </c>
      <c r="S28" s="69">
        <v>24.544417410394299</v>
      </c>
      <c r="T28" s="69">
        <v>25.704584808251902</v>
      </c>
      <c r="U28" s="71">
        <v>-4.7268076420762899</v>
      </c>
      <c r="V28" s="38"/>
      <c r="W28" s="38"/>
    </row>
    <row r="29" spans="1:23" ht="12" thickBot="1" x14ac:dyDescent="0.2">
      <c r="A29" s="54"/>
      <c r="B29" s="43" t="s">
        <v>27</v>
      </c>
      <c r="C29" s="44"/>
      <c r="D29" s="69">
        <v>764088.27800000005</v>
      </c>
      <c r="E29" s="69">
        <v>736900</v>
      </c>
      <c r="F29" s="70">
        <v>103.68954783552699</v>
      </c>
      <c r="G29" s="69">
        <v>609562.23730000004</v>
      </c>
      <c r="H29" s="70">
        <v>25.350330326310701</v>
      </c>
      <c r="I29" s="69">
        <v>97451.0821</v>
      </c>
      <c r="J29" s="70">
        <v>12.753903561389301</v>
      </c>
      <c r="K29" s="69">
        <v>94281.548200000005</v>
      </c>
      <c r="L29" s="70">
        <v>15.467091369966001</v>
      </c>
      <c r="M29" s="70">
        <v>3.3617754062295002E-2</v>
      </c>
      <c r="N29" s="69">
        <v>4801091.6884000003</v>
      </c>
      <c r="O29" s="69">
        <v>231595937.79249999</v>
      </c>
      <c r="P29" s="69">
        <v>112089</v>
      </c>
      <c r="Q29" s="69">
        <v>114139</v>
      </c>
      <c r="R29" s="70">
        <v>-1.7960556864875299</v>
      </c>
      <c r="S29" s="69">
        <v>6.8167998465505102</v>
      </c>
      <c r="T29" s="69">
        <v>6.9355361786943996</v>
      </c>
      <c r="U29" s="71">
        <v>-1.7418192526801901</v>
      </c>
      <c r="V29" s="38"/>
      <c r="W29" s="38"/>
    </row>
    <row r="30" spans="1:23" ht="12" thickBot="1" x14ac:dyDescent="0.2">
      <c r="A30" s="54"/>
      <c r="B30" s="43" t="s">
        <v>28</v>
      </c>
      <c r="C30" s="44"/>
      <c r="D30" s="69">
        <v>988684.0318</v>
      </c>
      <c r="E30" s="69">
        <v>1256800</v>
      </c>
      <c r="F30" s="70">
        <v>78.666775286441805</v>
      </c>
      <c r="G30" s="69">
        <v>1035449.1413</v>
      </c>
      <c r="H30" s="70">
        <v>-4.5164081590030296</v>
      </c>
      <c r="I30" s="69">
        <v>107758.2285</v>
      </c>
      <c r="J30" s="70">
        <v>10.8991573681852</v>
      </c>
      <c r="K30" s="69">
        <v>161111.0067</v>
      </c>
      <c r="L30" s="70">
        <v>15.5595287372324</v>
      </c>
      <c r="M30" s="70">
        <v>-0.33115538964601399</v>
      </c>
      <c r="N30" s="69">
        <v>5932384.7067999998</v>
      </c>
      <c r="O30" s="69">
        <v>405457290.13700002</v>
      </c>
      <c r="P30" s="69">
        <v>69841</v>
      </c>
      <c r="Q30" s="69">
        <v>70220</v>
      </c>
      <c r="R30" s="70">
        <v>-0.53973227000854196</v>
      </c>
      <c r="S30" s="69">
        <v>14.156212422502501</v>
      </c>
      <c r="T30" s="69">
        <v>14.3945192124751</v>
      </c>
      <c r="U30" s="71">
        <v>-1.68340784144866</v>
      </c>
      <c r="V30" s="38"/>
      <c r="W30" s="38"/>
    </row>
    <row r="31" spans="1:23" ht="12" thickBot="1" x14ac:dyDescent="0.2">
      <c r="A31" s="54"/>
      <c r="B31" s="43" t="s">
        <v>29</v>
      </c>
      <c r="C31" s="44"/>
      <c r="D31" s="69">
        <v>929351.54779999994</v>
      </c>
      <c r="E31" s="69">
        <v>1227900</v>
      </c>
      <c r="F31" s="70">
        <v>75.686256845019997</v>
      </c>
      <c r="G31" s="69">
        <v>1338987.3615999999</v>
      </c>
      <c r="H31" s="70">
        <v>-30.592955956695</v>
      </c>
      <c r="I31" s="69">
        <v>27795.631300000001</v>
      </c>
      <c r="J31" s="70">
        <v>2.9908629695403199</v>
      </c>
      <c r="K31" s="69">
        <v>34298.853199999998</v>
      </c>
      <c r="L31" s="70">
        <v>2.5615516758138202</v>
      </c>
      <c r="M31" s="70">
        <v>-0.189604645440449</v>
      </c>
      <c r="N31" s="69">
        <v>4955477.6306999996</v>
      </c>
      <c r="O31" s="69">
        <v>365979016.18080002</v>
      </c>
      <c r="P31" s="69">
        <v>34038</v>
      </c>
      <c r="Q31" s="69">
        <v>32525</v>
      </c>
      <c r="R31" s="70">
        <v>4.6518063028439602</v>
      </c>
      <c r="S31" s="69">
        <v>27.303353540161002</v>
      </c>
      <c r="T31" s="69">
        <v>26.670626601076101</v>
      </c>
      <c r="U31" s="71">
        <v>2.31739642587937</v>
      </c>
      <c r="V31" s="38"/>
      <c r="W31" s="38"/>
    </row>
    <row r="32" spans="1:23" ht="12" thickBot="1" x14ac:dyDescent="0.2">
      <c r="A32" s="54"/>
      <c r="B32" s="43" t="s">
        <v>30</v>
      </c>
      <c r="C32" s="44"/>
      <c r="D32" s="69">
        <v>151975.6808</v>
      </c>
      <c r="E32" s="69">
        <v>166605</v>
      </c>
      <c r="F32" s="70">
        <v>91.219159569040499</v>
      </c>
      <c r="G32" s="69">
        <v>166914.54759999999</v>
      </c>
      <c r="H32" s="70">
        <v>-8.9500088607015993</v>
      </c>
      <c r="I32" s="69">
        <v>39005.105000000003</v>
      </c>
      <c r="J32" s="70">
        <v>25.6653596119308</v>
      </c>
      <c r="K32" s="69">
        <v>38393.813399999999</v>
      </c>
      <c r="L32" s="70">
        <v>23.002077381540399</v>
      </c>
      <c r="M32" s="70">
        <v>1.5921617205129999E-2</v>
      </c>
      <c r="N32" s="69">
        <v>875901.33160000003</v>
      </c>
      <c r="O32" s="69">
        <v>49943572.290799998</v>
      </c>
      <c r="P32" s="69">
        <v>32003</v>
      </c>
      <c r="Q32" s="69">
        <v>30796</v>
      </c>
      <c r="R32" s="70">
        <v>3.91934017404858</v>
      </c>
      <c r="S32" s="69">
        <v>4.7487948254851098</v>
      </c>
      <c r="T32" s="69">
        <v>4.8970072509416802</v>
      </c>
      <c r="U32" s="71">
        <v>-3.1210534652111401</v>
      </c>
      <c r="V32" s="38"/>
      <c r="W32" s="38"/>
    </row>
    <row r="33" spans="1:23" ht="12" thickBot="1" x14ac:dyDescent="0.2">
      <c r="A33" s="54"/>
      <c r="B33" s="43" t="s">
        <v>31</v>
      </c>
      <c r="C33" s="44"/>
      <c r="D33" s="72"/>
      <c r="E33" s="72"/>
      <c r="F33" s="72"/>
      <c r="G33" s="69">
        <v>7.6924000000000001</v>
      </c>
      <c r="H33" s="72"/>
      <c r="I33" s="72"/>
      <c r="J33" s="72"/>
      <c r="K33" s="69">
        <v>1.4978</v>
      </c>
      <c r="L33" s="70">
        <v>19.471166346003798</v>
      </c>
      <c r="M33" s="72"/>
      <c r="N33" s="69">
        <v>13.6753</v>
      </c>
      <c r="O33" s="69">
        <v>5022.1523999999999</v>
      </c>
      <c r="P33" s="72"/>
      <c r="Q33" s="69">
        <v>1</v>
      </c>
      <c r="R33" s="72"/>
      <c r="S33" s="72"/>
      <c r="T33" s="69">
        <v>0.85470000000000002</v>
      </c>
      <c r="U33" s="73"/>
      <c r="V33" s="38"/>
      <c r="W33" s="38"/>
    </row>
    <row r="34" spans="1:23" ht="12" thickBot="1" x14ac:dyDescent="0.2">
      <c r="A34" s="54"/>
      <c r="B34" s="43" t="s">
        <v>36</v>
      </c>
      <c r="C34" s="44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69">
        <v>10</v>
      </c>
      <c r="P34" s="72"/>
      <c r="Q34" s="72"/>
      <c r="R34" s="72"/>
      <c r="S34" s="72"/>
      <c r="T34" s="72"/>
      <c r="U34" s="73"/>
      <c r="V34" s="38"/>
      <c r="W34" s="38"/>
    </row>
    <row r="35" spans="1:23" ht="12" thickBot="1" x14ac:dyDescent="0.2">
      <c r="A35" s="54"/>
      <c r="B35" s="43" t="s">
        <v>32</v>
      </c>
      <c r="C35" s="44"/>
      <c r="D35" s="69">
        <v>314078.02529999998</v>
      </c>
      <c r="E35" s="69">
        <v>221300</v>
      </c>
      <c r="F35" s="70">
        <v>141.92409638499799</v>
      </c>
      <c r="G35" s="69">
        <v>343214.97350000002</v>
      </c>
      <c r="H35" s="70">
        <v>-8.4894163861414498</v>
      </c>
      <c r="I35" s="69">
        <v>19398.928100000001</v>
      </c>
      <c r="J35" s="70">
        <v>6.1764678001495303</v>
      </c>
      <c r="K35" s="69">
        <v>25199.935099999999</v>
      </c>
      <c r="L35" s="70">
        <v>7.34231809382291</v>
      </c>
      <c r="M35" s="70">
        <v>-0.230199283330694</v>
      </c>
      <c r="N35" s="69">
        <v>1767036.9513000001</v>
      </c>
      <c r="O35" s="69">
        <v>62158393.678400002</v>
      </c>
      <c r="P35" s="69">
        <v>18578</v>
      </c>
      <c r="Q35" s="69">
        <v>19657</v>
      </c>
      <c r="R35" s="70">
        <v>-5.4891387292058802</v>
      </c>
      <c r="S35" s="69">
        <v>16.905911578210802</v>
      </c>
      <c r="T35" s="69">
        <v>17.074562288243399</v>
      </c>
      <c r="U35" s="71">
        <v>-0.99758424295766901</v>
      </c>
      <c r="V35" s="38"/>
      <c r="W35" s="38"/>
    </row>
    <row r="36" spans="1:23" ht="12" thickBot="1" x14ac:dyDescent="0.2">
      <c r="A36" s="54"/>
      <c r="B36" s="43" t="s">
        <v>37</v>
      </c>
      <c r="C36" s="44"/>
      <c r="D36" s="72"/>
      <c r="E36" s="69">
        <v>1060200</v>
      </c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3"/>
      <c r="V36" s="38"/>
      <c r="W36" s="38"/>
    </row>
    <row r="37" spans="1:23" ht="12" thickBot="1" x14ac:dyDescent="0.2">
      <c r="A37" s="54"/>
      <c r="B37" s="43" t="s">
        <v>38</v>
      </c>
      <c r="C37" s="44"/>
      <c r="D37" s="72"/>
      <c r="E37" s="69">
        <v>470700</v>
      </c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3"/>
      <c r="V37" s="38"/>
      <c r="W37" s="38"/>
    </row>
    <row r="38" spans="1:23" ht="12" thickBot="1" x14ac:dyDescent="0.2">
      <c r="A38" s="54"/>
      <c r="B38" s="43" t="s">
        <v>39</v>
      </c>
      <c r="C38" s="44"/>
      <c r="D38" s="72"/>
      <c r="E38" s="69">
        <v>401300</v>
      </c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3"/>
      <c r="V38" s="38"/>
      <c r="W38" s="38"/>
    </row>
    <row r="39" spans="1:23" ht="12" customHeight="1" thickBot="1" x14ac:dyDescent="0.2">
      <c r="A39" s="54"/>
      <c r="B39" s="43" t="s">
        <v>33</v>
      </c>
      <c r="C39" s="44"/>
      <c r="D39" s="69">
        <v>299573.50510000001</v>
      </c>
      <c r="E39" s="69">
        <v>458508</v>
      </c>
      <c r="F39" s="70">
        <v>65.336592840255804</v>
      </c>
      <c r="G39" s="69">
        <v>298607.6912</v>
      </c>
      <c r="H39" s="70">
        <v>0.32343905681690999</v>
      </c>
      <c r="I39" s="69">
        <v>18173.636900000001</v>
      </c>
      <c r="J39" s="70">
        <v>6.0665034092162102</v>
      </c>
      <c r="K39" s="69">
        <v>16329.569799999999</v>
      </c>
      <c r="L39" s="70">
        <v>5.4685697258423502</v>
      </c>
      <c r="M39" s="70">
        <v>0.112928088283134</v>
      </c>
      <c r="N39" s="69">
        <v>1533581.6233999999</v>
      </c>
      <c r="O39" s="69">
        <v>95907294.384299994</v>
      </c>
      <c r="P39" s="69">
        <v>446</v>
      </c>
      <c r="Q39" s="69">
        <v>421</v>
      </c>
      <c r="R39" s="70">
        <v>5.9382422802850297</v>
      </c>
      <c r="S39" s="69">
        <v>671.68947331838604</v>
      </c>
      <c r="T39" s="69">
        <v>670.18697885985796</v>
      </c>
      <c r="U39" s="71">
        <v>0.22368885001358299</v>
      </c>
      <c r="V39" s="38"/>
      <c r="W39" s="38"/>
    </row>
    <row r="40" spans="1:23" ht="12" thickBot="1" x14ac:dyDescent="0.2">
      <c r="A40" s="54"/>
      <c r="B40" s="43" t="s">
        <v>34</v>
      </c>
      <c r="C40" s="44"/>
      <c r="D40" s="69">
        <v>581629.24569999997</v>
      </c>
      <c r="E40" s="69">
        <v>569878</v>
      </c>
      <c r="F40" s="70">
        <v>102.062063406554</v>
      </c>
      <c r="G40" s="69">
        <v>574682.84239999996</v>
      </c>
      <c r="H40" s="70">
        <v>1.2087368523114901</v>
      </c>
      <c r="I40" s="69">
        <v>40263.911699999997</v>
      </c>
      <c r="J40" s="70">
        <v>6.9226078292438196</v>
      </c>
      <c r="K40" s="69">
        <v>38586.078200000004</v>
      </c>
      <c r="L40" s="70">
        <v>6.7143257729526402</v>
      </c>
      <c r="M40" s="70">
        <v>4.3482872016778001E-2</v>
      </c>
      <c r="N40" s="69">
        <v>3768824.3544999999</v>
      </c>
      <c r="O40" s="69">
        <v>182639398.3788</v>
      </c>
      <c r="P40" s="69">
        <v>3100</v>
      </c>
      <c r="Q40" s="69">
        <v>3037</v>
      </c>
      <c r="R40" s="70">
        <v>2.0744155416529502</v>
      </c>
      <c r="S40" s="69">
        <v>187.62233732258099</v>
      </c>
      <c r="T40" s="69">
        <v>198.64199874876499</v>
      </c>
      <c r="U40" s="71">
        <v>-5.8733206202619401</v>
      </c>
      <c r="V40" s="38"/>
      <c r="W40" s="38"/>
    </row>
    <row r="41" spans="1:23" ht="12" thickBot="1" x14ac:dyDescent="0.2">
      <c r="A41" s="54"/>
      <c r="B41" s="43" t="s">
        <v>40</v>
      </c>
      <c r="C41" s="44"/>
      <c r="D41" s="72"/>
      <c r="E41" s="69">
        <v>429300</v>
      </c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3"/>
      <c r="V41" s="38"/>
      <c r="W41" s="38"/>
    </row>
    <row r="42" spans="1:23" ht="12" thickBot="1" x14ac:dyDescent="0.2">
      <c r="A42" s="54"/>
      <c r="B42" s="43" t="s">
        <v>41</v>
      </c>
      <c r="C42" s="44"/>
      <c r="D42" s="72"/>
      <c r="E42" s="69">
        <v>141817</v>
      </c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3"/>
      <c r="V42" s="38"/>
      <c r="W42" s="38"/>
    </row>
    <row r="43" spans="1:23" ht="12" thickBot="1" x14ac:dyDescent="0.2">
      <c r="A43" s="54"/>
      <c r="B43" s="43" t="s">
        <v>71</v>
      </c>
      <c r="C43" s="44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69">
        <v>6923.0770000000002</v>
      </c>
      <c r="P43" s="72"/>
      <c r="Q43" s="72"/>
      <c r="R43" s="72"/>
      <c r="S43" s="72"/>
      <c r="T43" s="72"/>
      <c r="U43" s="73"/>
      <c r="V43" s="38"/>
      <c r="W43" s="38"/>
    </row>
    <row r="44" spans="1:23" ht="12" thickBot="1" x14ac:dyDescent="0.2">
      <c r="A44" s="55"/>
      <c r="B44" s="43" t="s">
        <v>35</v>
      </c>
      <c r="C44" s="44"/>
      <c r="D44" s="74">
        <v>13371.5712</v>
      </c>
      <c r="E44" s="75"/>
      <c r="F44" s="75"/>
      <c r="G44" s="74">
        <v>35792.498699999996</v>
      </c>
      <c r="H44" s="76">
        <v>-62.641414582212398</v>
      </c>
      <c r="I44" s="74">
        <v>1370.6804999999999</v>
      </c>
      <c r="J44" s="76">
        <v>10.250706364260299</v>
      </c>
      <c r="K44" s="74">
        <v>3577.5805999999998</v>
      </c>
      <c r="L44" s="76">
        <v>9.9953362574264801</v>
      </c>
      <c r="M44" s="76">
        <v>-0.61686942846235204</v>
      </c>
      <c r="N44" s="74">
        <v>115351.4846</v>
      </c>
      <c r="O44" s="74">
        <v>11047525.453400001</v>
      </c>
      <c r="P44" s="74">
        <v>43</v>
      </c>
      <c r="Q44" s="74">
        <v>33</v>
      </c>
      <c r="R44" s="76">
        <v>30.303030303030301</v>
      </c>
      <c r="S44" s="74">
        <v>310.966772093023</v>
      </c>
      <c r="T44" s="74">
        <v>647.32068181818204</v>
      </c>
      <c r="U44" s="77">
        <v>-108.16393901549699</v>
      </c>
      <c r="V44" s="38"/>
      <c r="W44" s="38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43:C43"/>
    <mergeCell ref="B44:C44"/>
    <mergeCell ref="B37:C37"/>
    <mergeCell ref="B38:C38"/>
    <mergeCell ref="B39:C39"/>
    <mergeCell ref="B40:C40"/>
    <mergeCell ref="B41:C41"/>
    <mergeCell ref="B42:C42"/>
    <mergeCell ref="B29:C29"/>
    <mergeCell ref="B30:C30"/>
    <mergeCell ref="B19:C19"/>
    <mergeCell ref="B20:C20"/>
    <mergeCell ref="B21:C21"/>
    <mergeCell ref="B22:C22"/>
    <mergeCell ref="B23:C23"/>
    <mergeCell ref="B24:C24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6" workbookViewId="0">
      <selection activeCell="C31" sqref="C3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83362</v>
      </c>
      <c r="D2" s="32">
        <v>809468.22178376105</v>
      </c>
      <c r="E2" s="32">
        <v>633760.37466324796</v>
      </c>
      <c r="F2" s="32">
        <v>175707.847120513</v>
      </c>
      <c r="G2" s="32">
        <v>633760.37466324796</v>
      </c>
      <c r="H2" s="32">
        <v>0.217065775273203</v>
      </c>
    </row>
    <row r="3" spans="1:8" ht="14.25" x14ac:dyDescent="0.2">
      <c r="A3" s="32">
        <v>2</v>
      </c>
      <c r="B3" s="33">
        <v>13</v>
      </c>
      <c r="C3" s="32">
        <v>19148.419999999998</v>
      </c>
      <c r="D3" s="32">
        <v>154472.998670131</v>
      </c>
      <c r="E3" s="32">
        <v>118250.06644308299</v>
      </c>
      <c r="F3" s="32">
        <v>36222.932227047902</v>
      </c>
      <c r="G3" s="32">
        <v>118250.06644308299</v>
      </c>
      <c r="H3" s="32">
        <v>0.234493617259286</v>
      </c>
    </row>
    <row r="4" spans="1:8" ht="14.25" x14ac:dyDescent="0.2">
      <c r="A4" s="32">
        <v>3</v>
      </c>
      <c r="B4" s="33">
        <v>14</v>
      </c>
      <c r="C4" s="32">
        <v>132988</v>
      </c>
      <c r="D4" s="32">
        <v>166716.45085042701</v>
      </c>
      <c r="E4" s="32">
        <v>125569.475894872</v>
      </c>
      <c r="F4" s="32">
        <v>41146.974955555597</v>
      </c>
      <c r="G4" s="32">
        <v>125569.475894872</v>
      </c>
      <c r="H4" s="32">
        <v>0.24680812688647799</v>
      </c>
    </row>
    <row r="5" spans="1:8" ht="14.25" x14ac:dyDescent="0.2">
      <c r="A5" s="32">
        <v>4</v>
      </c>
      <c r="B5" s="33">
        <v>15</v>
      </c>
      <c r="C5" s="32">
        <v>6044</v>
      </c>
      <c r="D5" s="32">
        <v>110887.137381197</v>
      </c>
      <c r="E5" s="32">
        <v>86258.551364957297</v>
      </c>
      <c r="F5" s="32">
        <v>24628.5860162393</v>
      </c>
      <c r="G5" s="32">
        <v>86258.551364957297</v>
      </c>
      <c r="H5" s="32">
        <v>0.222104985284034</v>
      </c>
    </row>
    <row r="6" spans="1:8" ht="14.25" x14ac:dyDescent="0.2">
      <c r="A6" s="32">
        <v>5</v>
      </c>
      <c r="B6" s="33">
        <v>16</v>
      </c>
      <c r="C6" s="32">
        <v>5081</v>
      </c>
      <c r="D6" s="32">
        <v>314187.78432991501</v>
      </c>
      <c r="E6" s="32">
        <v>261319.776316239</v>
      </c>
      <c r="F6" s="32">
        <v>52868.0080136752</v>
      </c>
      <c r="G6" s="32">
        <v>261319.776316239</v>
      </c>
      <c r="H6" s="32">
        <v>0.168268820910494</v>
      </c>
    </row>
    <row r="7" spans="1:8" ht="14.25" x14ac:dyDescent="0.2">
      <c r="A7" s="32">
        <v>6</v>
      </c>
      <c r="B7" s="33">
        <v>17</v>
      </c>
      <c r="C7" s="32">
        <v>28870</v>
      </c>
      <c r="D7" s="32">
        <v>517037.25795897399</v>
      </c>
      <c r="E7" s="32">
        <v>418786.060605128</v>
      </c>
      <c r="F7" s="32">
        <v>98251.197353846204</v>
      </c>
      <c r="G7" s="32">
        <v>418786.060605128</v>
      </c>
      <c r="H7" s="32">
        <v>0.190027306236492</v>
      </c>
    </row>
    <row r="8" spans="1:8" ht="14.25" x14ac:dyDescent="0.2">
      <c r="A8" s="32">
        <v>7</v>
      </c>
      <c r="B8" s="33">
        <v>18</v>
      </c>
      <c r="C8" s="32">
        <v>176980</v>
      </c>
      <c r="D8" s="32">
        <v>290732.19860769197</v>
      </c>
      <c r="E8" s="32">
        <v>238355.650497436</v>
      </c>
      <c r="F8" s="32">
        <v>52376.548110256401</v>
      </c>
      <c r="G8" s="32">
        <v>238355.650497436</v>
      </c>
      <c r="H8" s="32">
        <v>0.18015392984019701</v>
      </c>
    </row>
    <row r="9" spans="1:8" ht="14.25" x14ac:dyDescent="0.2">
      <c r="A9" s="32">
        <v>8</v>
      </c>
      <c r="B9" s="33">
        <v>19</v>
      </c>
      <c r="C9" s="32">
        <v>23122</v>
      </c>
      <c r="D9" s="32">
        <v>161025.97965042701</v>
      </c>
      <c r="E9" s="32">
        <v>147258.58126923101</v>
      </c>
      <c r="F9" s="32">
        <v>13767.398381196601</v>
      </c>
      <c r="G9" s="32">
        <v>147258.58126923101</v>
      </c>
      <c r="H9" s="32">
        <v>8.5497994864458193E-2</v>
      </c>
    </row>
    <row r="10" spans="1:8" ht="14.25" x14ac:dyDescent="0.2">
      <c r="A10" s="32">
        <v>9</v>
      </c>
      <c r="B10" s="33">
        <v>21</v>
      </c>
      <c r="C10" s="32">
        <v>251228</v>
      </c>
      <c r="D10" s="32">
        <v>954502.37948290596</v>
      </c>
      <c r="E10" s="32">
        <v>883322.40140683798</v>
      </c>
      <c r="F10" s="32">
        <v>71179.978076068393</v>
      </c>
      <c r="G10" s="32">
        <v>883322.40140683798</v>
      </c>
      <c r="H10" s="36">
        <v>7.4572866035839097E-2</v>
      </c>
    </row>
    <row r="11" spans="1:8" ht="14.25" x14ac:dyDescent="0.2">
      <c r="A11" s="32">
        <v>10</v>
      </c>
      <c r="B11" s="33">
        <v>22</v>
      </c>
      <c r="C11" s="32">
        <v>29250.294000000002</v>
      </c>
      <c r="D11" s="32">
        <v>474875.47521453002</v>
      </c>
      <c r="E11" s="32">
        <v>413713.80428034201</v>
      </c>
      <c r="F11" s="32">
        <v>61161.670934187998</v>
      </c>
      <c r="G11" s="32">
        <v>413713.80428034201</v>
      </c>
      <c r="H11" s="32">
        <v>0.12879517710734101</v>
      </c>
    </row>
    <row r="12" spans="1:8" ht="14.25" x14ac:dyDescent="0.2">
      <c r="A12" s="32">
        <v>11</v>
      </c>
      <c r="B12" s="33">
        <v>23</v>
      </c>
      <c r="C12" s="32">
        <v>260011.49799999999</v>
      </c>
      <c r="D12" s="32">
        <v>2210877.8420042698</v>
      </c>
      <c r="E12" s="32">
        <v>1916496.4248675201</v>
      </c>
      <c r="F12" s="32">
        <v>294381.41713675199</v>
      </c>
      <c r="G12" s="32">
        <v>1916496.4248675201</v>
      </c>
      <c r="H12" s="32">
        <v>0.13315137161530399</v>
      </c>
    </row>
    <row r="13" spans="1:8" ht="14.25" x14ac:dyDescent="0.2">
      <c r="A13" s="32">
        <v>12</v>
      </c>
      <c r="B13" s="33">
        <v>24</v>
      </c>
      <c r="C13" s="32">
        <v>59852.103999999999</v>
      </c>
      <c r="D13" s="32">
        <v>1128579.0833888899</v>
      </c>
      <c r="E13" s="32">
        <v>1107525.5194230799</v>
      </c>
      <c r="F13" s="32">
        <v>21053.563965812002</v>
      </c>
      <c r="G13" s="32">
        <v>1107525.5194230799</v>
      </c>
      <c r="H13" s="32">
        <v>1.8654930146846702E-2</v>
      </c>
    </row>
    <row r="14" spans="1:8" ht="14.25" x14ac:dyDescent="0.2">
      <c r="A14" s="32">
        <v>13</v>
      </c>
      <c r="B14" s="33">
        <v>25</v>
      </c>
      <c r="C14" s="32">
        <v>106586</v>
      </c>
      <c r="D14" s="32">
        <v>1122866.0297000001</v>
      </c>
      <c r="E14" s="32">
        <v>1030971.4126</v>
      </c>
      <c r="F14" s="32">
        <v>91894.617100000003</v>
      </c>
      <c r="G14" s="32">
        <v>1030971.4126</v>
      </c>
      <c r="H14" s="32">
        <v>8.1839342066971105E-2</v>
      </c>
    </row>
    <row r="15" spans="1:8" ht="14.25" x14ac:dyDescent="0.2">
      <c r="A15" s="32">
        <v>14</v>
      </c>
      <c r="B15" s="33">
        <v>26</v>
      </c>
      <c r="C15" s="32">
        <v>88599</v>
      </c>
      <c r="D15" s="32">
        <v>463698.97979944799</v>
      </c>
      <c r="E15" s="32">
        <v>416324.01027458598</v>
      </c>
      <c r="F15" s="32">
        <v>47374.969524861997</v>
      </c>
      <c r="G15" s="32">
        <v>416324.01027458598</v>
      </c>
      <c r="H15" s="32">
        <v>0.10216750863966099</v>
      </c>
    </row>
    <row r="16" spans="1:8" ht="14.25" x14ac:dyDescent="0.2">
      <c r="A16" s="32">
        <v>15</v>
      </c>
      <c r="B16" s="33">
        <v>27</v>
      </c>
      <c r="C16" s="32">
        <v>169808.22</v>
      </c>
      <c r="D16" s="32">
        <v>1284101.8354</v>
      </c>
      <c r="E16" s="32">
        <v>1188275.3234000001</v>
      </c>
      <c r="F16" s="32">
        <v>95826.512000000002</v>
      </c>
      <c r="G16" s="32">
        <v>1188275.3234000001</v>
      </c>
      <c r="H16" s="32">
        <v>7.4625321262117697E-2</v>
      </c>
    </row>
    <row r="17" spans="1:8" ht="14.25" x14ac:dyDescent="0.2">
      <c r="A17" s="32">
        <v>16</v>
      </c>
      <c r="B17" s="33">
        <v>29</v>
      </c>
      <c r="C17" s="32">
        <v>251296</v>
      </c>
      <c r="D17" s="32">
        <v>3180906.6928393198</v>
      </c>
      <c r="E17" s="32">
        <v>2795546.3680495699</v>
      </c>
      <c r="F17" s="32">
        <v>385360.32478974399</v>
      </c>
      <c r="G17" s="32">
        <v>2795546.3680495699</v>
      </c>
      <c r="H17" s="32">
        <v>0.121147949940577</v>
      </c>
    </row>
    <row r="18" spans="1:8" ht="14.25" x14ac:dyDescent="0.2">
      <c r="A18" s="32">
        <v>17</v>
      </c>
      <c r="B18" s="33">
        <v>31</v>
      </c>
      <c r="C18" s="32">
        <v>37707.873</v>
      </c>
      <c r="D18" s="32">
        <v>311615.775620709</v>
      </c>
      <c r="E18" s="32">
        <v>260950.571715</v>
      </c>
      <c r="F18" s="32">
        <v>50665.203905709197</v>
      </c>
      <c r="G18" s="32">
        <v>260950.571715</v>
      </c>
      <c r="H18" s="32">
        <v>0.162588700154185</v>
      </c>
    </row>
    <row r="19" spans="1:8" ht="14.25" x14ac:dyDescent="0.2">
      <c r="A19" s="32">
        <v>18</v>
      </c>
      <c r="B19" s="33">
        <v>32</v>
      </c>
      <c r="C19" s="32">
        <v>37398.836000000003</v>
      </c>
      <c r="D19" s="32">
        <v>532048.13883604901</v>
      </c>
      <c r="E19" s="32">
        <v>506405.61117025901</v>
      </c>
      <c r="F19" s="32">
        <v>25642.527665790101</v>
      </c>
      <c r="G19" s="32">
        <v>506405.61117025901</v>
      </c>
      <c r="H19" s="32">
        <v>4.8195878895259003E-2</v>
      </c>
    </row>
    <row r="20" spans="1:8" ht="14.25" x14ac:dyDescent="0.2">
      <c r="A20" s="32">
        <v>19</v>
      </c>
      <c r="B20" s="33">
        <v>33</v>
      </c>
      <c r="C20" s="32">
        <v>45818.360999999997</v>
      </c>
      <c r="D20" s="32">
        <v>699078.93243135198</v>
      </c>
      <c r="E20" s="32">
        <v>541344.32183377002</v>
      </c>
      <c r="F20" s="32">
        <v>157734.61059758201</v>
      </c>
      <c r="G20" s="32">
        <v>541344.32183377002</v>
      </c>
      <c r="H20" s="32">
        <v>0.22563204708371201</v>
      </c>
    </row>
    <row r="21" spans="1:8" ht="14.25" x14ac:dyDescent="0.2">
      <c r="A21" s="32">
        <v>20</v>
      </c>
      <c r="B21" s="33">
        <v>34</v>
      </c>
      <c r="C21" s="32">
        <v>52345.116000000002</v>
      </c>
      <c r="D21" s="32">
        <v>324063.51990165602</v>
      </c>
      <c r="E21" s="32">
        <v>232296.55637039899</v>
      </c>
      <c r="F21" s="32">
        <v>91766.963531257104</v>
      </c>
      <c r="G21" s="32">
        <v>232296.55637039899</v>
      </c>
      <c r="H21" s="32">
        <v>0.28317585255849098</v>
      </c>
    </row>
    <row r="22" spans="1:8" ht="14.25" x14ac:dyDescent="0.2">
      <c r="A22" s="32">
        <v>21</v>
      </c>
      <c r="B22" s="33">
        <v>35</v>
      </c>
      <c r="C22" s="32">
        <v>58791.928</v>
      </c>
      <c r="D22" s="32">
        <v>1369578.48652655</v>
      </c>
      <c r="E22" s="32">
        <v>1326677.12645664</v>
      </c>
      <c r="F22" s="32">
        <v>42901.360069911498</v>
      </c>
      <c r="G22" s="32">
        <v>1326677.12645664</v>
      </c>
      <c r="H22" s="32">
        <v>3.1324499100972E-2</v>
      </c>
    </row>
    <row r="23" spans="1:8" ht="14.25" x14ac:dyDescent="0.2">
      <c r="A23" s="32">
        <v>22</v>
      </c>
      <c r="B23" s="33">
        <v>36</v>
      </c>
      <c r="C23" s="32">
        <v>177994.67499999999</v>
      </c>
      <c r="D23" s="32">
        <v>764088.27574336296</v>
      </c>
      <c r="E23" s="32">
        <v>666637.17918876605</v>
      </c>
      <c r="F23" s="32">
        <v>97451.096554596894</v>
      </c>
      <c r="G23" s="32">
        <v>666637.17918876605</v>
      </c>
      <c r="H23" s="32">
        <v>0.12753905490800699</v>
      </c>
    </row>
    <row r="24" spans="1:8" ht="14.25" x14ac:dyDescent="0.2">
      <c r="A24" s="32">
        <v>23</v>
      </c>
      <c r="B24" s="33">
        <v>37</v>
      </c>
      <c r="C24" s="32">
        <v>104257.262</v>
      </c>
      <c r="D24" s="32">
        <v>988684.03806371696</v>
      </c>
      <c r="E24" s="32">
        <v>880925.78899676201</v>
      </c>
      <c r="F24" s="32">
        <v>107758.249066955</v>
      </c>
      <c r="G24" s="32">
        <v>880925.78899676201</v>
      </c>
      <c r="H24" s="32">
        <v>0.10899159379370001</v>
      </c>
    </row>
    <row r="25" spans="1:8" ht="14.25" x14ac:dyDescent="0.2">
      <c r="A25" s="32">
        <v>24</v>
      </c>
      <c r="B25" s="33">
        <v>38</v>
      </c>
      <c r="C25" s="32">
        <v>183582.50899999999</v>
      </c>
      <c r="D25" s="32">
        <v>929351.44343716803</v>
      </c>
      <c r="E25" s="32">
        <v>901555.90144955798</v>
      </c>
      <c r="F25" s="32">
        <v>27795.541987610599</v>
      </c>
      <c r="G25" s="32">
        <v>901555.90144955798</v>
      </c>
      <c r="H25" s="32">
        <v>2.99085369521889E-2</v>
      </c>
    </row>
    <row r="26" spans="1:8" ht="14.25" x14ac:dyDescent="0.2">
      <c r="A26" s="32">
        <v>25</v>
      </c>
      <c r="B26" s="33">
        <v>39</v>
      </c>
      <c r="C26" s="32">
        <v>118580.452</v>
      </c>
      <c r="D26" s="32">
        <v>151975.58542006699</v>
      </c>
      <c r="E26" s="32">
        <v>112970.567020578</v>
      </c>
      <c r="F26" s="32">
        <v>39005.018399488901</v>
      </c>
      <c r="G26" s="32">
        <v>112970.567020578</v>
      </c>
      <c r="H26" s="32">
        <v>0.25665318736346698</v>
      </c>
    </row>
    <row r="27" spans="1:8" ht="14.25" x14ac:dyDescent="0.2">
      <c r="A27" s="32">
        <v>26</v>
      </c>
      <c r="B27" s="33">
        <v>42</v>
      </c>
      <c r="C27" s="32">
        <v>18313.87</v>
      </c>
      <c r="D27" s="32">
        <v>314078.0245</v>
      </c>
      <c r="E27" s="32">
        <v>294679.09720000002</v>
      </c>
      <c r="F27" s="32">
        <v>19398.927299999999</v>
      </c>
      <c r="G27" s="32">
        <v>294679.09720000002</v>
      </c>
      <c r="H27" s="32">
        <v>6.1764675611680697E-2</v>
      </c>
    </row>
    <row r="28" spans="1:8" ht="14.25" x14ac:dyDescent="0.2">
      <c r="A28" s="32">
        <v>27</v>
      </c>
      <c r="B28" s="33">
        <v>75</v>
      </c>
      <c r="C28" s="32">
        <v>445</v>
      </c>
      <c r="D28" s="32">
        <v>299573.50427350402</v>
      </c>
      <c r="E28" s="32">
        <v>281399.86752136803</v>
      </c>
      <c r="F28" s="32">
        <v>18173.636752136801</v>
      </c>
      <c r="G28" s="32">
        <v>281399.86752136803</v>
      </c>
      <c r="H28" s="32">
        <v>6.0665033765952198E-2</v>
      </c>
    </row>
    <row r="29" spans="1:8" ht="14.25" x14ac:dyDescent="0.2">
      <c r="A29" s="32">
        <v>28</v>
      </c>
      <c r="B29" s="33">
        <v>76</v>
      </c>
      <c r="C29" s="32">
        <v>3160</v>
      </c>
      <c r="D29" s="32">
        <v>581629.23507179494</v>
      </c>
      <c r="E29" s="32">
        <v>541365.33743589697</v>
      </c>
      <c r="F29" s="32">
        <v>40263.897635897403</v>
      </c>
      <c r="G29" s="32">
        <v>541365.33743589697</v>
      </c>
      <c r="H29" s="32">
        <v>6.9226055376888598E-2</v>
      </c>
    </row>
    <row r="30" spans="1:8" ht="14.25" x14ac:dyDescent="0.2">
      <c r="A30" s="32">
        <v>29</v>
      </c>
      <c r="B30" s="33">
        <v>99</v>
      </c>
      <c r="C30" s="32">
        <v>44</v>
      </c>
      <c r="D30" s="32">
        <v>13371.5710611905</v>
      </c>
      <c r="E30" s="32">
        <v>12000.890492398499</v>
      </c>
      <c r="F30" s="32">
        <v>1370.6805687920701</v>
      </c>
      <c r="G30" s="32">
        <v>12000.890492398499</v>
      </c>
      <c r="H30" s="32">
        <v>0.10250706985137401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2014-12-08T01:11:40Z</dcterms:modified>
</cp:coreProperties>
</file>