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<sst xmlns="http://schemas.openxmlformats.org/spreadsheetml/2006/main" count="116" uniqueCount="73">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</sst>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RA!D7</f>
        <v>20878627.269200001</v>
      </c>
      <c r="F3" s="25">
        <f>RA!I7</f>
        <v>2249799.9051999999</v>
      </c>
      <c r="G3" s="16">
        <f>E3-F3</f>
        <v>18628827.364</v>
      </c>
      <c r="H3" s="27">
        <f>RA!J7</f>
        <v>10.775612190361199</v>
      </c>
      <c r="I3" s="20">
        <f>SUM(I4:I40)</f>
        <v>20878633.498660691</v>
      </c>
      <c r="J3" s="21">
        <f>SUM(J4:J40)</f>
        <v>18628827.387656506</v>
      </c>
      <c r="K3" s="22">
        <f>E3-I3</f>
        <v>-6.2294606901705265</v>
      </c>
      <c r="L3" s="22">
        <f>G3-J3</f>
        <v>-2.3656506091356277E-2</v>
      </c>
    </row>
    <row r="4" spans="1:13" x14ac:dyDescent="0.15">
      <c r="A4" s="42">
        <f>RA!A8</f>
        <v>41987</v>
      </c>
      <c r="B4" s="12">
        <v>12</v>
      </c>
      <c r="C4" s="39" t="s">
        <v>6</v>
      </c>
      <c r="D4" s="39"/>
      <c r="E4" s="15">
        <f>VLOOKUP(C4,RA!B8:D39,3,0)</f>
        <v>788241.81099999999</v>
      </c>
      <c r="F4" s="25">
        <f>VLOOKUP(C4,RA!B8:I43,8,0)</f>
        <v>171599.61360000001</v>
      </c>
      <c r="G4" s="16">
        <f t="shared" ref="G4:G40" si="0">E4-F4</f>
        <v>616642.19739999995</v>
      </c>
      <c r="H4" s="27">
        <f>RA!J8</f>
        <v>21.769920245958598</v>
      </c>
      <c r="I4" s="20">
        <f>VLOOKUP(B4,RMS!B:D,3,FALSE)</f>
        <v>788242.81301965797</v>
      </c>
      <c r="J4" s="21">
        <f>VLOOKUP(B4,RMS!B:E,4,FALSE)</f>
        <v>616642.20621025597</v>
      </c>
      <c r="K4" s="22">
        <f t="shared" ref="K4:K40" si="1">E4-I4</f>
        <v>-1.0020196579862386</v>
      </c>
      <c r="L4" s="22">
        <f t="shared" ref="L4:L40" si="2">G4-J4</f>
        <v>-8.8102560257539153E-3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VLOOKUP(C5,RA!B8:D40,3,0)</f>
        <v>156632.89069999999</v>
      </c>
      <c r="F5" s="25">
        <f>VLOOKUP(C5,RA!B9:I44,8,0)</f>
        <v>36325.880499999999</v>
      </c>
      <c r="G5" s="16">
        <f t="shared" si="0"/>
        <v>120307.01019999999</v>
      </c>
      <c r="H5" s="27">
        <f>RA!J9</f>
        <v>23.1917321691874</v>
      </c>
      <c r="I5" s="20">
        <f>VLOOKUP(B5,RMS!B:D,3,FALSE)</f>
        <v>156632.98529917601</v>
      </c>
      <c r="J5" s="21">
        <f>VLOOKUP(B5,RMS!B:E,4,FALSE)</f>
        <v>120307.00311361501</v>
      </c>
      <c r="K5" s="22">
        <f t="shared" si="1"/>
        <v>-9.4599176023621112E-2</v>
      </c>
      <c r="L5" s="22">
        <f t="shared" si="2"/>
        <v>7.0863849832676351E-3</v>
      </c>
      <c r="M5" s="35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VLOOKUP(C6,RA!B10:D41,3,0)</f>
        <v>167707.86259999999</v>
      </c>
      <c r="F6" s="25">
        <f>VLOOKUP(C6,RA!B10:I45,8,0)</f>
        <v>39168.469299999997</v>
      </c>
      <c r="G6" s="16">
        <f t="shared" si="0"/>
        <v>128539.3933</v>
      </c>
      <c r="H6" s="27">
        <f>RA!J10</f>
        <v>23.355177683839901</v>
      </c>
      <c r="I6" s="20">
        <f>VLOOKUP(B6,RMS!B:D,3,FALSE)</f>
        <v>167710.38479487199</v>
      </c>
      <c r="J6" s="21">
        <f>VLOOKUP(B6,RMS!B:E,4,FALSE)</f>
        <v>128539.393858974</v>
      </c>
      <c r="K6" s="22">
        <f t="shared" si="1"/>
        <v>-2.5221948719990905</v>
      </c>
      <c r="L6" s="22">
        <f t="shared" si="2"/>
        <v>-5.5897400307003409E-4</v>
      </c>
      <c r="M6" s="35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VLOOKUP(C7,RA!B10:D42,3,0)</f>
        <v>122973.16680000001</v>
      </c>
      <c r="F7" s="25">
        <f>VLOOKUP(C7,RA!B11:I46,8,0)</f>
        <v>26966.598600000001</v>
      </c>
      <c r="G7" s="16">
        <f t="shared" si="0"/>
        <v>96006.568200000009</v>
      </c>
      <c r="H7" s="27">
        <f>RA!J11</f>
        <v>21.928847814302198</v>
      </c>
      <c r="I7" s="20">
        <f>VLOOKUP(B7,RMS!B:D,3,FALSE)</f>
        <v>122973.21307521399</v>
      </c>
      <c r="J7" s="21">
        <f>VLOOKUP(B7,RMS!B:E,4,FALSE)</f>
        <v>96006.567649572593</v>
      </c>
      <c r="K7" s="22">
        <f t="shared" si="1"/>
        <v>-4.6275213986518793E-2</v>
      </c>
      <c r="L7" s="22">
        <f t="shared" si="2"/>
        <v>5.5042741587385535E-4</v>
      </c>
      <c r="M7" s="35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VLOOKUP(C8,RA!B12:D43,3,0)</f>
        <v>426628.1899</v>
      </c>
      <c r="F8" s="25">
        <f>VLOOKUP(C8,RA!B12:I47,8,0)</f>
        <v>57597.457199999997</v>
      </c>
      <c r="G8" s="16">
        <f t="shared" si="0"/>
        <v>369030.73269999999</v>
      </c>
      <c r="H8" s="27">
        <f>RA!J12</f>
        <v>13.5006215162436</v>
      </c>
      <c r="I8" s="20">
        <f>VLOOKUP(B8,RMS!B:D,3,FALSE)</f>
        <v>426628.213682906</v>
      </c>
      <c r="J8" s="21">
        <f>VLOOKUP(B8,RMS!B:E,4,FALSE)</f>
        <v>369030.73273846199</v>
      </c>
      <c r="K8" s="22">
        <f t="shared" si="1"/>
        <v>-2.3782906006090343E-2</v>
      </c>
      <c r="L8" s="22">
        <f t="shared" si="2"/>
        <v>-3.8461992517113686E-5</v>
      </c>
      <c r="M8" s="35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VLOOKUP(C9,RA!B12:D44,3,0)</f>
        <v>489103.89799999999</v>
      </c>
      <c r="F9" s="25">
        <f>VLOOKUP(C9,RA!B13:I48,8,0)</f>
        <v>100187.10370000001</v>
      </c>
      <c r="G9" s="16">
        <f t="shared" si="0"/>
        <v>388916.79429999995</v>
      </c>
      <c r="H9" s="27">
        <f>RA!J13</f>
        <v>20.483808064028199</v>
      </c>
      <c r="I9" s="20">
        <f>VLOOKUP(B9,RMS!B:D,3,FALSE)</f>
        <v>489104.17554444401</v>
      </c>
      <c r="J9" s="21">
        <f>VLOOKUP(B9,RMS!B:E,4,FALSE)</f>
        <v>388916.79145982902</v>
      </c>
      <c r="K9" s="22">
        <f t="shared" si="1"/>
        <v>-0.27754444401944056</v>
      </c>
      <c r="L9" s="22">
        <f t="shared" si="2"/>
        <v>2.840170927811414E-3</v>
      </c>
      <c r="M9" s="35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VLOOKUP(C10,RA!B14:D45,3,0)</f>
        <v>300118.34769999998</v>
      </c>
      <c r="F10" s="25">
        <f>VLOOKUP(C10,RA!B14:I49,8,0)</f>
        <v>52920.103499999997</v>
      </c>
      <c r="G10" s="16">
        <f t="shared" si="0"/>
        <v>247198.24419999999</v>
      </c>
      <c r="H10" s="27">
        <f>RA!J14</f>
        <v>17.633078385763799</v>
      </c>
      <c r="I10" s="20">
        <f>VLOOKUP(B10,RMS!B:D,3,FALSE)</f>
        <v>300118.36588974402</v>
      </c>
      <c r="J10" s="21">
        <f>VLOOKUP(B10,RMS!B:E,4,FALSE)</f>
        <v>247198.24424187999</v>
      </c>
      <c r="K10" s="22">
        <f t="shared" si="1"/>
        <v>-1.8189744034316391E-2</v>
      </c>
      <c r="L10" s="22">
        <f t="shared" si="2"/>
        <v>-4.1880004573613405E-5</v>
      </c>
      <c r="M10" s="35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VLOOKUP(C11,RA!B14:D46,3,0)</f>
        <v>160700.48989999999</v>
      </c>
      <c r="F11" s="25">
        <f>VLOOKUP(C11,RA!B15:I50,8,0)</f>
        <v>23939.6495</v>
      </c>
      <c r="G11" s="16">
        <f t="shared" si="0"/>
        <v>136760.84039999999</v>
      </c>
      <c r="H11" s="27">
        <f>RA!J15</f>
        <v>14.897060684069499</v>
      </c>
      <c r="I11" s="20">
        <f>VLOOKUP(B11,RMS!B:D,3,FALSE)</f>
        <v>160700.68196581199</v>
      </c>
      <c r="J11" s="21">
        <f>VLOOKUP(B11,RMS!B:E,4,FALSE)</f>
        <v>136760.84152136801</v>
      </c>
      <c r="K11" s="22">
        <f t="shared" si="1"/>
        <v>-0.19206581200705841</v>
      </c>
      <c r="L11" s="22">
        <f t="shared" si="2"/>
        <v>-1.1213680263608694E-3</v>
      </c>
      <c r="M11" s="35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VLOOKUP(C12,RA!B16:D47,3,0)</f>
        <v>867681.56370000006</v>
      </c>
      <c r="F12" s="25">
        <f>VLOOKUP(C12,RA!B16:I51,8,0)</f>
        <v>68774.284599999999</v>
      </c>
      <c r="G12" s="16">
        <f t="shared" si="0"/>
        <v>798907.27910000004</v>
      </c>
      <c r="H12" s="27">
        <f>RA!J16</f>
        <v>7.9262125043581797</v>
      </c>
      <c r="I12" s="20">
        <f>VLOOKUP(B12,RMS!B:D,3,FALSE)</f>
        <v>867681.06130940199</v>
      </c>
      <c r="J12" s="21">
        <f>VLOOKUP(B12,RMS!B:E,4,FALSE)</f>
        <v>798907.27941623901</v>
      </c>
      <c r="K12" s="22">
        <f t="shared" si="1"/>
        <v>0.50239059806335717</v>
      </c>
      <c r="L12" s="22">
        <f t="shared" si="2"/>
        <v>-3.1623896211385727E-4</v>
      </c>
      <c r="M12" s="35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VLOOKUP(C13,RA!B16:D48,3,0)</f>
        <v>465454.8175</v>
      </c>
      <c r="F13" s="25">
        <f>VLOOKUP(C13,RA!B17:I52,8,0)</f>
        <v>58468.032399999996</v>
      </c>
      <c r="G13" s="16">
        <f t="shared" si="0"/>
        <v>406986.78509999998</v>
      </c>
      <c r="H13" s="27">
        <f>RA!J17</f>
        <v>12.561483994093599</v>
      </c>
      <c r="I13" s="20">
        <f>VLOOKUP(B13,RMS!B:D,3,FALSE)</f>
        <v>465454.95262820501</v>
      </c>
      <c r="J13" s="21">
        <f>VLOOKUP(B13,RMS!B:E,4,FALSE)</f>
        <v>406986.78491709399</v>
      </c>
      <c r="K13" s="22">
        <f t="shared" si="1"/>
        <v>-0.13512820500181988</v>
      </c>
      <c r="L13" s="22">
        <f t="shared" si="2"/>
        <v>1.8290599109604955E-4</v>
      </c>
      <c r="M13" s="35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VLOOKUP(C14,RA!B18:D49,3,0)</f>
        <v>2213230.7774</v>
      </c>
      <c r="F14" s="25">
        <f>VLOOKUP(C14,RA!B18:I53,8,0)</f>
        <v>291860.17200000002</v>
      </c>
      <c r="G14" s="16">
        <f t="shared" si="0"/>
        <v>1921370.6054</v>
      </c>
      <c r="H14" s="27">
        <f>RA!J18</f>
        <v>13.1870645836068</v>
      </c>
      <c r="I14" s="20">
        <f>VLOOKUP(B14,RMS!B:D,3,FALSE)</f>
        <v>2213230.5022589699</v>
      </c>
      <c r="J14" s="21">
        <f>VLOOKUP(B14,RMS!B:E,4,FALSE)</f>
        <v>1921370.58986325</v>
      </c>
      <c r="K14" s="22">
        <f t="shared" si="1"/>
        <v>0.27514103008434176</v>
      </c>
      <c r="L14" s="22">
        <f t="shared" si="2"/>
        <v>1.553674996830523E-2</v>
      </c>
      <c r="M14" s="35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VLOOKUP(C15,RA!B18:D50,3,0)</f>
        <v>722967.38780000003</v>
      </c>
      <c r="F15" s="25">
        <f>VLOOKUP(C15,RA!B19:I54,8,0)</f>
        <v>79110.164999999994</v>
      </c>
      <c r="G15" s="16">
        <f t="shared" si="0"/>
        <v>643857.22279999999</v>
      </c>
      <c r="H15" s="27">
        <f>RA!J19</f>
        <v>10.942425112802599</v>
      </c>
      <c r="I15" s="20">
        <f>VLOOKUP(B15,RMS!B:D,3,FALSE)</f>
        <v>722967.29043675202</v>
      </c>
      <c r="J15" s="21">
        <f>VLOOKUP(B15,RMS!B:E,4,FALSE)</f>
        <v>643857.22783076903</v>
      </c>
      <c r="K15" s="22">
        <f t="shared" si="1"/>
        <v>9.7363248001784086E-2</v>
      </c>
      <c r="L15" s="22">
        <f t="shared" si="2"/>
        <v>-5.0307690398767591E-3</v>
      </c>
      <c r="M15" s="35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VLOOKUP(C16,RA!B20:D51,3,0)</f>
        <v>1151003.7176999999</v>
      </c>
      <c r="F16" s="25">
        <f>VLOOKUP(C16,RA!B20:I55,8,0)</f>
        <v>79971.390499999994</v>
      </c>
      <c r="G16" s="16">
        <f t="shared" si="0"/>
        <v>1071032.3271999999</v>
      </c>
      <c r="H16" s="27">
        <f>RA!J20</f>
        <v>6.9479697823916098</v>
      </c>
      <c r="I16" s="20">
        <f>VLOOKUP(B16,RMS!B:D,3,FALSE)</f>
        <v>1151003.9154000001</v>
      </c>
      <c r="J16" s="21">
        <f>VLOOKUP(B16,RMS!B:E,4,FALSE)</f>
        <v>1071032.3271999999</v>
      </c>
      <c r="K16" s="22">
        <f t="shared" si="1"/>
        <v>-0.19770000013522804</v>
      </c>
      <c r="L16" s="22">
        <f t="shared" si="2"/>
        <v>0</v>
      </c>
      <c r="M16" s="35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VLOOKUP(C17,RA!B20:D52,3,0)</f>
        <v>427899.63860000001</v>
      </c>
      <c r="F17" s="25">
        <f>VLOOKUP(C17,RA!B21:I56,8,0)</f>
        <v>42003.582000000002</v>
      </c>
      <c r="G17" s="16">
        <f t="shared" si="0"/>
        <v>385896.05660000001</v>
      </c>
      <c r="H17" s="27">
        <f>RA!J21</f>
        <v>9.8162228267888008</v>
      </c>
      <c r="I17" s="20">
        <f>VLOOKUP(B17,RMS!B:D,3,FALSE)</f>
        <v>427899.35723428603</v>
      </c>
      <c r="J17" s="21">
        <f>VLOOKUP(B17,RMS!B:E,4,FALSE)</f>
        <v>385896.056450715</v>
      </c>
      <c r="K17" s="22">
        <f t="shared" si="1"/>
        <v>0.28136571397772059</v>
      </c>
      <c r="L17" s="22">
        <f t="shared" si="2"/>
        <v>1.4928501332178712E-4</v>
      </c>
      <c r="M17" s="35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VLOOKUP(C18,RA!B22:D53,3,0)</f>
        <v>1303767.1453</v>
      </c>
      <c r="F18" s="25">
        <f>VLOOKUP(C18,RA!B22:I57,8,0)</f>
        <v>73445.728799999997</v>
      </c>
      <c r="G18" s="16">
        <f t="shared" si="0"/>
        <v>1230321.4165000001</v>
      </c>
      <c r="H18" s="27">
        <f>RA!J22</f>
        <v>5.6333471099319601</v>
      </c>
      <c r="I18" s="20">
        <f>VLOOKUP(B18,RMS!B:D,3,FALSE)</f>
        <v>1303768.4648333299</v>
      </c>
      <c r="J18" s="21">
        <f>VLOOKUP(B18,RMS!B:E,4,FALSE)</f>
        <v>1230321.4149</v>
      </c>
      <c r="K18" s="22">
        <f t="shared" si="1"/>
        <v>-1.3195333299227059</v>
      </c>
      <c r="L18" s="22">
        <f t="shared" si="2"/>
        <v>1.6000000759959221E-3</v>
      </c>
      <c r="M18" s="35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VLOOKUP(C19,RA!B22:D54,3,0)</f>
        <v>3091742.5504999999</v>
      </c>
      <c r="F19" s="25">
        <f>VLOOKUP(C19,RA!B23:I58,8,0)</f>
        <v>373491.0295</v>
      </c>
      <c r="G19" s="16">
        <f t="shared" si="0"/>
        <v>2718251.5209999997</v>
      </c>
      <c r="H19" s="27">
        <f>RA!J23</f>
        <v>12.080275876773699</v>
      </c>
      <c r="I19" s="20">
        <f>VLOOKUP(B19,RMS!B:D,3,FALSE)</f>
        <v>3091744.5827000001</v>
      </c>
      <c r="J19" s="21">
        <f>VLOOKUP(B19,RMS!B:E,4,FALSE)</f>
        <v>2718251.5574487201</v>
      </c>
      <c r="K19" s="22">
        <f t="shared" si="1"/>
        <v>-2.0322000002488494</v>
      </c>
      <c r="L19" s="22">
        <f t="shared" si="2"/>
        <v>-3.6448720376938581E-2</v>
      </c>
      <c r="M19" s="35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VLOOKUP(C20,RA!B24:D55,3,0)</f>
        <v>341275.46799999999</v>
      </c>
      <c r="F20" s="25">
        <f>VLOOKUP(C20,RA!B24:I59,8,0)</f>
        <v>53824.695299999999</v>
      </c>
      <c r="G20" s="16">
        <f t="shared" si="0"/>
        <v>287450.77269999997</v>
      </c>
      <c r="H20" s="27">
        <f>RA!J24</f>
        <v>15.7716274232756</v>
      </c>
      <c r="I20" s="20">
        <f>VLOOKUP(B20,RMS!B:D,3,FALSE)</f>
        <v>341275.49775203801</v>
      </c>
      <c r="J20" s="21">
        <f>VLOOKUP(B20,RMS!B:E,4,FALSE)</f>
        <v>287450.77009481599</v>
      </c>
      <c r="K20" s="22">
        <f t="shared" si="1"/>
        <v>-2.9752038011793047E-2</v>
      </c>
      <c r="L20" s="22">
        <f t="shared" si="2"/>
        <v>2.605183981359005E-3</v>
      </c>
      <c r="M20" s="35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VLOOKUP(C21,RA!B24:D56,3,0)</f>
        <v>443826.34659999999</v>
      </c>
      <c r="F21" s="25">
        <f>VLOOKUP(C21,RA!B25:I60,8,0)</f>
        <v>20234.884399999999</v>
      </c>
      <c r="G21" s="16">
        <f t="shared" si="0"/>
        <v>423591.46220000001</v>
      </c>
      <c r="H21" s="27">
        <f>RA!J25</f>
        <v>4.5591895467703596</v>
      </c>
      <c r="I21" s="20">
        <f>VLOOKUP(B21,RMS!B:D,3,FALSE)</f>
        <v>443826.35033361299</v>
      </c>
      <c r="J21" s="21">
        <f>VLOOKUP(B21,RMS!B:E,4,FALSE)</f>
        <v>423591.46381664701</v>
      </c>
      <c r="K21" s="22">
        <f t="shared" si="1"/>
        <v>-3.7336130044423044E-3</v>
      </c>
      <c r="L21" s="22">
        <f t="shared" si="2"/>
        <v>-1.6166470013558865E-3</v>
      </c>
      <c r="M21" s="35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VLOOKUP(C22,RA!B26:D57,3,0)</f>
        <v>692088.22919999994</v>
      </c>
      <c r="F22" s="25">
        <f>VLOOKUP(C22,RA!B26:I61,8,0)</f>
        <v>151867.57810000001</v>
      </c>
      <c r="G22" s="16">
        <f t="shared" si="0"/>
        <v>540220.6510999999</v>
      </c>
      <c r="H22" s="27">
        <f>RA!J26</f>
        <v>21.943384050260001</v>
      </c>
      <c r="I22" s="20">
        <f>VLOOKUP(B22,RMS!B:D,3,FALSE)</f>
        <v>692088.15449748898</v>
      </c>
      <c r="J22" s="21">
        <f>VLOOKUP(B22,RMS!B:E,4,FALSE)</f>
        <v>540220.60942047404</v>
      </c>
      <c r="K22" s="22">
        <f t="shared" si="1"/>
        <v>7.4702510959468782E-2</v>
      </c>
      <c r="L22" s="22">
        <f t="shared" si="2"/>
        <v>4.1679525864310563E-2</v>
      </c>
      <c r="M22" s="35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VLOOKUP(C23,RA!B26:D58,3,0)</f>
        <v>342122.49589999998</v>
      </c>
      <c r="F23" s="25">
        <f>VLOOKUP(C23,RA!B27:I62,8,0)</f>
        <v>93834.4859</v>
      </c>
      <c r="G23" s="16">
        <f t="shared" si="0"/>
        <v>248288.00999999998</v>
      </c>
      <c r="H23" s="27">
        <f>RA!J27</f>
        <v>27.4271604540811</v>
      </c>
      <c r="I23" s="20">
        <f>VLOOKUP(B23,RMS!B:D,3,FALSE)</f>
        <v>342122.341518917</v>
      </c>
      <c r="J23" s="21">
        <f>VLOOKUP(B23,RMS!B:E,4,FALSE)</f>
        <v>248288.02233168599</v>
      </c>
      <c r="K23" s="22">
        <f t="shared" si="1"/>
        <v>0.15438108297530562</v>
      </c>
      <c r="L23" s="22">
        <f t="shared" si="2"/>
        <v>-1.2331686011748388E-2</v>
      </c>
      <c r="M23" s="35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VLOOKUP(C24,RA!B28:D59,3,0)</f>
        <v>1803687.4476999999</v>
      </c>
      <c r="F24" s="25">
        <f>VLOOKUP(C24,RA!B28:I63,8,0)</f>
        <v>-14148.039699999999</v>
      </c>
      <c r="G24" s="16">
        <f t="shared" si="0"/>
        <v>1817835.4874</v>
      </c>
      <c r="H24" s="27">
        <f>RA!J28</f>
        <v>-0.78439530740434504</v>
      </c>
      <c r="I24" s="20">
        <f>VLOOKUP(B24,RMS!B:D,3,FALSE)</f>
        <v>1803687.4436061899</v>
      </c>
      <c r="J24" s="21">
        <f>VLOOKUP(B24,RMS!B:E,4,FALSE)</f>
        <v>1817835.50544602</v>
      </c>
      <c r="K24" s="22">
        <f t="shared" si="1"/>
        <v>4.0938099846243858E-3</v>
      </c>
      <c r="L24" s="22">
        <f t="shared" si="2"/>
        <v>-1.8046020064502954E-2</v>
      </c>
      <c r="M24" s="35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VLOOKUP(C25,RA!B28:D60,3,0)</f>
        <v>739589.02080000006</v>
      </c>
      <c r="F25" s="25">
        <f>VLOOKUP(C25,RA!B29:I64,8,0)</f>
        <v>96151.755300000004</v>
      </c>
      <c r="G25" s="16">
        <f t="shared" si="0"/>
        <v>643437.2655000001</v>
      </c>
      <c r="H25" s="27">
        <f>RA!J29</f>
        <v>13.0007007399859</v>
      </c>
      <c r="I25" s="20">
        <f>VLOOKUP(B25,RMS!B:D,3,FALSE)</f>
        <v>739589.02175132697</v>
      </c>
      <c r="J25" s="21">
        <f>VLOOKUP(B25,RMS!B:E,4,FALSE)</f>
        <v>643437.23271046102</v>
      </c>
      <c r="K25" s="22">
        <f t="shared" si="1"/>
        <v>-9.5132691785693169E-4</v>
      </c>
      <c r="L25" s="22">
        <f t="shared" si="2"/>
        <v>3.2789539080113173E-2</v>
      </c>
      <c r="M25" s="35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VLOOKUP(C26,RA!B30:D61,3,0)</f>
        <v>925612.94979999994</v>
      </c>
      <c r="F26" s="25">
        <f>VLOOKUP(C26,RA!B30:I65,8,0)</f>
        <v>99158.447700000004</v>
      </c>
      <c r="G26" s="16">
        <f t="shared" si="0"/>
        <v>826454.50209999993</v>
      </c>
      <c r="H26" s="27">
        <f>RA!J30</f>
        <v>10.7127334077841</v>
      </c>
      <c r="I26" s="20">
        <f>VLOOKUP(B26,RMS!B:D,3,FALSE)</f>
        <v>925612.83665486705</v>
      </c>
      <c r="J26" s="21">
        <f>VLOOKUP(B26,RMS!B:E,4,FALSE)</f>
        <v>826454.47805594804</v>
      </c>
      <c r="K26" s="22">
        <f t="shared" si="1"/>
        <v>0.11314513289835304</v>
      </c>
      <c r="L26" s="22">
        <f t="shared" si="2"/>
        <v>2.4044051882810891E-2</v>
      </c>
      <c r="M26" s="35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VLOOKUP(C27,RA!B30:D62,3,0)</f>
        <v>980884.18279999995</v>
      </c>
      <c r="F27" s="25">
        <f>VLOOKUP(C27,RA!B31:I66,8,0)</f>
        <v>25483.1096</v>
      </c>
      <c r="G27" s="16">
        <f t="shared" si="0"/>
        <v>955401.07319999998</v>
      </c>
      <c r="H27" s="27">
        <f>RA!J31</f>
        <v>2.5979733435252998</v>
      </c>
      <c r="I27" s="20">
        <f>VLOOKUP(B27,RMS!B:D,3,FALSE)</f>
        <v>980884.08262477897</v>
      </c>
      <c r="J27" s="21">
        <f>VLOOKUP(B27,RMS!B:E,4,FALSE)</f>
        <v>955401.12896460202</v>
      </c>
      <c r="K27" s="22">
        <f t="shared" si="1"/>
        <v>0.10017522098496556</v>
      </c>
      <c r="L27" s="22">
        <f t="shared" si="2"/>
        <v>-5.5764602031558752E-2</v>
      </c>
      <c r="M27" s="35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VLOOKUP(C28,RA!B32:D63,3,0)</f>
        <v>152478.16889999999</v>
      </c>
      <c r="F28" s="25">
        <f>VLOOKUP(C28,RA!B32:I67,8,0)</f>
        <v>40146.1944</v>
      </c>
      <c r="G28" s="16">
        <f t="shared" si="0"/>
        <v>112331.97449999998</v>
      </c>
      <c r="H28" s="27">
        <f>RA!J32</f>
        <v>26.329142518972098</v>
      </c>
      <c r="I28" s="20">
        <f>VLOOKUP(B28,RMS!B:D,3,FALSE)</f>
        <v>152478.112106671</v>
      </c>
      <c r="J28" s="21">
        <f>VLOOKUP(B28,RMS!B:E,4,FALSE)</f>
        <v>112331.969875157</v>
      </c>
      <c r="K28" s="22">
        <f t="shared" si="1"/>
        <v>5.6793328985804692E-2</v>
      </c>
      <c r="L28" s="22">
        <f t="shared" si="2"/>
        <v>4.6248429862316698E-3</v>
      </c>
      <c r="M28" s="35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VLOOKUP(C29,RA!B32:D64,3,0)</f>
        <v>25.840699999999998</v>
      </c>
      <c r="F29" s="25">
        <f>VLOOKUP(C29,RA!B33:I68,8,0)</f>
        <v>22.792200000000001</v>
      </c>
      <c r="G29" s="16">
        <f t="shared" si="0"/>
        <v>3.0484999999999971</v>
      </c>
      <c r="H29" s="27">
        <f>RA!J33</f>
        <v>88.202718966591505</v>
      </c>
      <c r="I29" s="20">
        <f>VLOOKUP(B29,RMS!B:D,3,FALSE)</f>
        <v>25.840699999999998</v>
      </c>
      <c r="J29" s="21">
        <f>VLOOKUP(B29,RMS!B:E,4,FALSE)</f>
        <v>3.0485000000000002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2"/>
      <c r="B30" s="12">
        <v>41</v>
      </c>
      <c r="C30" s="39" t="s">
        <v>36</v>
      </c>
      <c r="D30" s="39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2"/>
      <c r="B31" s="12">
        <v>42</v>
      </c>
      <c r="C31" s="39" t="s">
        <v>32</v>
      </c>
      <c r="D31" s="39"/>
      <c r="E31" s="15">
        <f>VLOOKUP(C31,RA!B34:D66,3,0)</f>
        <v>298897.74670000002</v>
      </c>
      <c r="F31" s="25">
        <f>VLOOKUP(C31,RA!B35:I70,8,0)</f>
        <v>20862.540799999999</v>
      </c>
      <c r="G31" s="16">
        <f t="shared" si="0"/>
        <v>278035.2059</v>
      </c>
      <c r="H31" s="27">
        <f>RA!J35</f>
        <v>6.9798253852142498</v>
      </c>
      <c r="I31" s="20">
        <f>VLOOKUP(B31,RMS!B:D,3,FALSE)</f>
        <v>298897.74619999999</v>
      </c>
      <c r="J31" s="21">
        <f>VLOOKUP(B31,RMS!B:E,4,FALSE)</f>
        <v>278035.21139999997</v>
      </c>
      <c r="K31" s="22">
        <f t="shared" si="1"/>
        <v>5.0000002374872565E-4</v>
      </c>
      <c r="L31" s="22">
        <f t="shared" si="2"/>
        <v>-5.4999999701976776E-3</v>
      </c>
      <c r="M31" s="35"/>
    </row>
    <row r="32" spans="1:13" x14ac:dyDescent="0.15">
      <c r="A32" s="42"/>
      <c r="B32" s="12">
        <v>71</v>
      </c>
      <c r="C32" s="39" t="s">
        <v>37</v>
      </c>
      <c r="D32" s="39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2"/>
      <c r="B33" s="12">
        <v>72</v>
      </c>
      <c r="C33" s="39" t="s">
        <v>38</v>
      </c>
      <c r="D33" s="39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2"/>
      <c r="B34" s="12">
        <v>73</v>
      </c>
      <c r="C34" s="39" t="s">
        <v>39</v>
      </c>
      <c r="D34" s="39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2"/>
      <c r="B35" s="12">
        <v>75</v>
      </c>
      <c r="C35" s="39" t="s">
        <v>33</v>
      </c>
      <c r="D35" s="39"/>
      <c r="E35" s="15">
        <f>VLOOKUP(C35,RA!B8:D70,3,0)</f>
        <v>316423.07689999999</v>
      </c>
      <c r="F35" s="25">
        <f>VLOOKUP(C35,RA!B8:I74,8,0)</f>
        <v>17645.3593</v>
      </c>
      <c r="G35" s="16">
        <f t="shared" si="0"/>
        <v>298777.71759999997</v>
      </c>
      <c r="H35" s="27">
        <f>RA!J39</f>
        <v>5.5765083485287397</v>
      </c>
      <c r="I35" s="20">
        <f>VLOOKUP(B35,RMS!B:D,3,FALSE)</f>
        <v>316423.07692307699</v>
      </c>
      <c r="J35" s="21">
        <f>VLOOKUP(B35,RMS!B:E,4,FALSE)</f>
        <v>298777.717948718</v>
      </c>
      <c r="K35" s="22">
        <f t="shared" si="1"/>
        <v>-2.3077009245753288E-5</v>
      </c>
      <c r="L35" s="22">
        <f t="shared" si="2"/>
        <v>-3.4871802199631929E-4</v>
      </c>
      <c r="M35" s="35"/>
    </row>
    <row r="36" spans="1:13" x14ac:dyDescent="0.15">
      <c r="A36" s="42"/>
      <c r="B36" s="12">
        <v>76</v>
      </c>
      <c r="C36" s="39" t="s">
        <v>34</v>
      </c>
      <c r="D36" s="39"/>
      <c r="E36" s="15">
        <f>VLOOKUP(C36,RA!B8:D71,3,0)</f>
        <v>948640.00890000002</v>
      </c>
      <c r="F36" s="25">
        <f>VLOOKUP(C36,RA!B8:I75,8,0)</f>
        <v>62923.876199999999</v>
      </c>
      <c r="G36" s="16">
        <f t="shared" si="0"/>
        <v>885716.13269999996</v>
      </c>
      <c r="H36" s="27">
        <f>RA!J40</f>
        <v>6.6330616049984696</v>
      </c>
      <c r="I36" s="20">
        <f>VLOOKUP(B36,RMS!B:D,3,FALSE)</f>
        <v>948640.00275641005</v>
      </c>
      <c r="J36" s="21">
        <f>VLOOKUP(B36,RMS!B:E,4,FALSE)</f>
        <v>885716.14437606803</v>
      </c>
      <c r="K36" s="22">
        <f t="shared" si="1"/>
        <v>6.1435899697244167E-3</v>
      </c>
      <c r="L36" s="22">
        <f t="shared" si="2"/>
        <v>-1.1676068068481982E-2</v>
      </c>
      <c r="M36" s="35"/>
    </row>
    <row r="37" spans="1:13" x14ac:dyDescent="0.15">
      <c r="A37" s="42"/>
      <c r="B37" s="12">
        <v>77</v>
      </c>
      <c r="C37" s="39" t="s">
        <v>40</v>
      </c>
      <c r="D37" s="39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2"/>
      <c r="B38" s="12">
        <v>78</v>
      </c>
      <c r="C38" s="39" t="s">
        <v>41</v>
      </c>
      <c r="D38" s="39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2"/>
      <c r="B39" s="12">
        <v>9101</v>
      </c>
      <c r="C39" s="39" t="s">
        <v>72</v>
      </c>
      <c r="D39" s="39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2"/>
      <c r="B40" s="12">
        <v>99</v>
      </c>
      <c r="C40" s="39" t="s">
        <v>35</v>
      </c>
      <c r="D40" s="39"/>
      <c r="E40" s="15">
        <f>VLOOKUP(C40,RA!B8:D74,3,0)</f>
        <v>37222.031199999998</v>
      </c>
      <c r="F40" s="25">
        <f>VLOOKUP(C40,RA!B8:I78,8,0)</f>
        <v>5962.9650000000001</v>
      </c>
      <c r="G40" s="16">
        <f t="shared" si="0"/>
        <v>31259.066199999997</v>
      </c>
      <c r="H40" s="27">
        <f>RA!J43</f>
        <v>0</v>
      </c>
      <c r="I40" s="20">
        <f>VLOOKUP(B40,RMS!B:D,3,FALSE)</f>
        <v>37222.031162544401</v>
      </c>
      <c r="J40" s="21">
        <f>VLOOKUP(B40,RMS!B:E,4,FALSE)</f>
        <v>31259.065895166801</v>
      </c>
      <c r="K40" s="22">
        <f t="shared" si="1"/>
        <v>3.7455596611835063E-5</v>
      </c>
      <c r="L40" s="22">
        <f t="shared" si="2"/>
        <v>3.0483319642371498E-4</v>
      </c>
      <c r="M40" s="35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8.5" style="37" customWidth="1"/>
    <col min="2" max="3" width="9" style="37"/>
    <col min="4" max="5" width="11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7" width="9.25" style="37" bestFit="1" customWidth="1"/>
    <col min="18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47</v>
      </c>
      <c r="W1" s="47"/>
    </row>
    <row r="2" spans="1:23" ht="12.7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/>
      <c r="W2" s="47"/>
    </row>
    <row r="3" spans="1:23" ht="23.25" thickBo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58" t="s">
        <v>48</v>
      </c>
      <c r="W3" s="47"/>
    </row>
    <row r="4" spans="1:23" ht="15" thickTop="1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56"/>
      <c r="W4" s="47"/>
    </row>
    <row r="5" spans="1:23" ht="15" thickTop="1" thickBot="1" x14ac:dyDescent="0.25">
      <c r="A5" s="59"/>
      <c r="B5" s="60"/>
      <c r="C5" s="61"/>
      <c r="D5" s="62" t="s">
        <v>0</v>
      </c>
      <c r="E5" s="62" t="s">
        <v>60</v>
      </c>
      <c r="F5" s="62" t="s">
        <v>61</v>
      </c>
      <c r="G5" s="62" t="s">
        <v>49</v>
      </c>
      <c r="H5" s="62" t="s">
        <v>50</v>
      </c>
      <c r="I5" s="62" t="s">
        <v>1</v>
      </c>
      <c r="J5" s="62" t="s">
        <v>2</v>
      </c>
      <c r="K5" s="62" t="s">
        <v>51</v>
      </c>
      <c r="L5" s="62" t="s">
        <v>52</v>
      </c>
      <c r="M5" s="62" t="s">
        <v>53</v>
      </c>
      <c r="N5" s="62" t="s">
        <v>54</v>
      </c>
      <c r="O5" s="62" t="s">
        <v>55</v>
      </c>
      <c r="P5" s="62" t="s">
        <v>62</v>
      </c>
      <c r="Q5" s="62" t="s">
        <v>63</v>
      </c>
      <c r="R5" s="62" t="s">
        <v>56</v>
      </c>
      <c r="S5" s="62" t="s">
        <v>57</v>
      </c>
      <c r="T5" s="62" t="s">
        <v>58</v>
      </c>
      <c r="U5" s="63" t="s">
        <v>59</v>
      </c>
      <c r="V5" s="56"/>
      <c r="W5" s="56"/>
    </row>
    <row r="6" spans="1:23" ht="14.25" thickBot="1" x14ac:dyDescent="0.2">
      <c r="A6" s="64" t="s">
        <v>3</v>
      </c>
      <c r="B6" s="48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0" t="s">
        <v>5</v>
      </c>
      <c r="B7" s="51"/>
      <c r="C7" s="52"/>
      <c r="D7" s="66">
        <v>20878627.269200001</v>
      </c>
      <c r="E7" s="66">
        <v>25960754</v>
      </c>
      <c r="F7" s="67">
        <v>80.423809220641303</v>
      </c>
      <c r="G7" s="66">
        <v>19957528.025699999</v>
      </c>
      <c r="H7" s="67">
        <v>4.6152972568239301</v>
      </c>
      <c r="I7" s="66">
        <v>2249799.9051999999</v>
      </c>
      <c r="J7" s="67">
        <v>10.775612190361199</v>
      </c>
      <c r="K7" s="66">
        <v>2045634.2936</v>
      </c>
      <c r="L7" s="67">
        <v>10.2499382236405</v>
      </c>
      <c r="M7" s="67">
        <v>9.9805528406888E-2</v>
      </c>
      <c r="N7" s="66">
        <v>230511971.57519999</v>
      </c>
      <c r="O7" s="66">
        <v>6723392156.5232</v>
      </c>
      <c r="P7" s="66">
        <v>1104704</v>
      </c>
      <c r="Q7" s="66">
        <v>1099529</v>
      </c>
      <c r="R7" s="67">
        <v>0.47065607182712499</v>
      </c>
      <c r="S7" s="66">
        <v>18.899748049432301</v>
      </c>
      <c r="T7" s="66">
        <v>18.939640191118201</v>
      </c>
      <c r="U7" s="68">
        <v>-0.211072346475777</v>
      </c>
      <c r="V7" s="56"/>
      <c r="W7" s="56"/>
    </row>
    <row r="8" spans="1:23" ht="14.25" thickBot="1" x14ac:dyDescent="0.2">
      <c r="A8" s="53">
        <v>41987</v>
      </c>
      <c r="B8" s="43" t="s">
        <v>6</v>
      </c>
      <c r="C8" s="44"/>
      <c r="D8" s="69">
        <v>788241.81099999999</v>
      </c>
      <c r="E8" s="69">
        <v>813600</v>
      </c>
      <c r="F8" s="70">
        <v>96.883211774827899</v>
      </c>
      <c r="G8" s="69">
        <v>701662.30209999997</v>
      </c>
      <c r="H8" s="70">
        <v>12.339199161887</v>
      </c>
      <c r="I8" s="69">
        <v>171599.61360000001</v>
      </c>
      <c r="J8" s="70">
        <v>21.769920245958598</v>
      </c>
      <c r="K8" s="69">
        <v>95531.7837</v>
      </c>
      <c r="L8" s="70">
        <v>13.6150657394709</v>
      </c>
      <c r="M8" s="70">
        <v>0.79625677396411898</v>
      </c>
      <c r="N8" s="69">
        <v>8879484.4031000007</v>
      </c>
      <c r="O8" s="69">
        <v>255631109.8145</v>
      </c>
      <c r="P8" s="69">
        <v>31600</v>
      </c>
      <c r="Q8" s="69">
        <v>29683</v>
      </c>
      <c r="R8" s="70">
        <v>6.4582420914328003</v>
      </c>
      <c r="S8" s="69">
        <v>24.944361107594901</v>
      </c>
      <c r="T8" s="69">
        <v>25.106880419768899</v>
      </c>
      <c r="U8" s="71">
        <v>-0.65152725889809504</v>
      </c>
      <c r="V8" s="56"/>
      <c r="W8" s="56"/>
    </row>
    <row r="9" spans="1:23" ht="12" customHeight="1" thickBot="1" x14ac:dyDescent="0.2">
      <c r="A9" s="54"/>
      <c r="B9" s="43" t="s">
        <v>7</v>
      </c>
      <c r="C9" s="44"/>
      <c r="D9" s="69">
        <v>156632.89069999999</v>
      </c>
      <c r="E9" s="69">
        <v>142200</v>
      </c>
      <c r="F9" s="70">
        <v>110.149712165963</v>
      </c>
      <c r="G9" s="69">
        <v>149754.01990000001</v>
      </c>
      <c r="H9" s="70">
        <v>4.5934465095450996</v>
      </c>
      <c r="I9" s="69">
        <v>36325.880499999999</v>
      </c>
      <c r="J9" s="70">
        <v>23.1917321691874</v>
      </c>
      <c r="K9" s="69">
        <v>33320.048699999999</v>
      </c>
      <c r="L9" s="70">
        <v>22.249852606460799</v>
      </c>
      <c r="M9" s="70">
        <v>9.0210906564491003E-2</v>
      </c>
      <c r="N9" s="69">
        <v>1392464.2782999999</v>
      </c>
      <c r="O9" s="69">
        <v>43431399.767999999</v>
      </c>
      <c r="P9" s="69">
        <v>8799</v>
      </c>
      <c r="Q9" s="69">
        <v>9123</v>
      </c>
      <c r="R9" s="70">
        <v>-3.5514633344294602</v>
      </c>
      <c r="S9" s="69">
        <v>17.801214990339801</v>
      </c>
      <c r="T9" s="69">
        <v>17.294406960429701</v>
      </c>
      <c r="U9" s="71">
        <v>2.8470417900416298</v>
      </c>
      <c r="V9" s="56"/>
      <c r="W9" s="56"/>
    </row>
    <row r="10" spans="1:23" ht="14.25" thickBot="1" x14ac:dyDescent="0.2">
      <c r="A10" s="54"/>
      <c r="B10" s="43" t="s">
        <v>8</v>
      </c>
      <c r="C10" s="44"/>
      <c r="D10" s="69">
        <v>167707.86259999999</v>
      </c>
      <c r="E10" s="69">
        <v>200183</v>
      </c>
      <c r="F10" s="70">
        <v>83.777275093289703</v>
      </c>
      <c r="G10" s="69">
        <v>186208.4803</v>
      </c>
      <c r="H10" s="70">
        <v>-9.9354324089825106</v>
      </c>
      <c r="I10" s="69">
        <v>39168.469299999997</v>
      </c>
      <c r="J10" s="70">
        <v>23.355177683839901</v>
      </c>
      <c r="K10" s="69">
        <v>47582.958899999998</v>
      </c>
      <c r="L10" s="70">
        <v>25.553593919750199</v>
      </c>
      <c r="M10" s="70">
        <v>-0.17683830082286001</v>
      </c>
      <c r="N10" s="69">
        <v>1624831.2663</v>
      </c>
      <c r="O10" s="69">
        <v>60435269.6505</v>
      </c>
      <c r="P10" s="69">
        <v>102516</v>
      </c>
      <c r="Q10" s="69">
        <v>102862</v>
      </c>
      <c r="R10" s="70">
        <v>-0.33637300460811498</v>
      </c>
      <c r="S10" s="69">
        <v>1.6359189063170601</v>
      </c>
      <c r="T10" s="69">
        <v>1.7323593931675401</v>
      </c>
      <c r="U10" s="71">
        <v>-5.89518749848048</v>
      </c>
      <c r="V10" s="56"/>
      <c r="W10" s="56"/>
    </row>
    <row r="11" spans="1:23" ht="14.25" thickBot="1" x14ac:dyDescent="0.2">
      <c r="A11" s="54"/>
      <c r="B11" s="43" t="s">
        <v>9</v>
      </c>
      <c r="C11" s="44"/>
      <c r="D11" s="69">
        <v>122973.16680000001</v>
      </c>
      <c r="E11" s="69">
        <v>129649</v>
      </c>
      <c r="F11" s="70">
        <v>94.850840962907498</v>
      </c>
      <c r="G11" s="69">
        <v>90788.177200000006</v>
      </c>
      <c r="H11" s="70">
        <v>35.450639711709101</v>
      </c>
      <c r="I11" s="69">
        <v>26966.598600000001</v>
      </c>
      <c r="J11" s="70">
        <v>21.928847814302198</v>
      </c>
      <c r="K11" s="69">
        <v>17411.701700000001</v>
      </c>
      <c r="L11" s="70">
        <v>19.178380089781101</v>
      </c>
      <c r="M11" s="70">
        <v>0.54876295635135997</v>
      </c>
      <c r="N11" s="69">
        <v>1326609.7194999999</v>
      </c>
      <c r="O11" s="69">
        <v>25792456.164700001</v>
      </c>
      <c r="P11" s="69">
        <v>5343</v>
      </c>
      <c r="Q11" s="69">
        <v>5100</v>
      </c>
      <c r="R11" s="70">
        <v>4.7647058823529402</v>
      </c>
      <c r="S11" s="69">
        <v>23.015752723189198</v>
      </c>
      <c r="T11" s="69">
        <v>22.9315822745098</v>
      </c>
      <c r="U11" s="71">
        <v>0.36570799874215898</v>
      </c>
      <c r="V11" s="56"/>
      <c r="W11" s="56"/>
    </row>
    <row r="12" spans="1:23" ht="14.25" thickBot="1" x14ac:dyDescent="0.2">
      <c r="A12" s="54"/>
      <c r="B12" s="43" t="s">
        <v>10</v>
      </c>
      <c r="C12" s="44"/>
      <c r="D12" s="69">
        <v>426628.1899</v>
      </c>
      <c r="E12" s="69">
        <v>378841</v>
      </c>
      <c r="F12" s="70">
        <v>112.61404913934901</v>
      </c>
      <c r="G12" s="69">
        <v>265927.97840000002</v>
      </c>
      <c r="H12" s="70">
        <v>60.429975238739303</v>
      </c>
      <c r="I12" s="69">
        <v>57597.457199999997</v>
      </c>
      <c r="J12" s="70">
        <v>13.5006215162436</v>
      </c>
      <c r="K12" s="69">
        <v>-5507.6836000000003</v>
      </c>
      <c r="L12" s="70">
        <v>-2.0711185160500598</v>
      </c>
      <c r="M12" s="70">
        <v>-11.4576554107066</v>
      </c>
      <c r="N12" s="69">
        <v>4221202.9829000002</v>
      </c>
      <c r="O12" s="69">
        <v>90998765.170000002</v>
      </c>
      <c r="P12" s="69">
        <v>3763</v>
      </c>
      <c r="Q12" s="69">
        <v>3745</v>
      </c>
      <c r="R12" s="70">
        <v>0.48064085447263599</v>
      </c>
      <c r="S12" s="69">
        <v>113.374485756046</v>
      </c>
      <c r="T12" s="69">
        <v>129.984163684913</v>
      </c>
      <c r="U12" s="71">
        <v>-14.650278515580199</v>
      </c>
      <c r="V12" s="56"/>
      <c r="W12" s="56"/>
    </row>
    <row r="13" spans="1:23" ht="14.25" thickBot="1" x14ac:dyDescent="0.2">
      <c r="A13" s="54"/>
      <c r="B13" s="43" t="s">
        <v>11</v>
      </c>
      <c r="C13" s="44"/>
      <c r="D13" s="69">
        <v>489103.89799999999</v>
      </c>
      <c r="E13" s="69">
        <v>714900</v>
      </c>
      <c r="F13" s="70">
        <v>68.415708210938604</v>
      </c>
      <c r="G13" s="69">
        <v>525754.03</v>
      </c>
      <c r="H13" s="70">
        <v>-6.9709654912203103</v>
      </c>
      <c r="I13" s="69">
        <v>100187.10370000001</v>
      </c>
      <c r="J13" s="70">
        <v>20.483808064028199</v>
      </c>
      <c r="K13" s="69">
        <v>83598.2595</v>
      </c>
      <c r="L13" s="70">
        <v>15.900640742592101</v>
      </c>
      <c r="M13" s="70">
        <v>0.19843528201684599</v>
      </c>
      <c r="N13" s="69">
        <v>5951509.0465000002</v>
      </c>
      <c r="O13" s="69">
        <v>129671162.07969999</v>
      </c>
      <c r="P13" s="69">
        <v>13223</v>
      </c>
      <c r="Q13" s="69">
        <v>12764</v>
      </c>
      <c r="R13" s="70">
        <v>3.5960513945471702</v>
      </c>
      <c r="S13" s="69">
        <v>36.98887529305</v>
      </c>
      <c r="T13" s="69">
        <v>37.659984370103402</v>
      </c>
      <c r="U13" s="71">
        <v>-1.8143538340554199</v>
      </c>
      <c r="V13" s="56"/>
      <c r="W13" s="56"/>
    </row>
    <row r="14" spans="1:23" ht="14.25" thickBot="1" x14ac:dyDescent="0.2">
      <c r="A14" s="54"/>
      <c r="B14" s="43" t="s">
        <v>12</v>
      </c>
      <c r="C14" s="44"/>
      <c r="D14" s="69">
        <v>300118.34769999998</v>
      </c>
      <c r="E14" s="69">
        <v>262330</v>
      </c>
      <c r="F14" s="70">
        <v>114.40488990965601</v>
      </c>
      <c r="G14" s="69">
        <v>285445.79180000001</v>
      </c>
      <c r="H14" s="70">
        <v>5.1402249819399799</v>
      </c>
      <c r="I14" s="69">
        <v>52920.103499999997</v>
      </c>
      <c r="J14" s="70">
        <v>17.633078385763799</v>
      </c>
      <c r="K14" s="69">
        <v>54427.472800000003</v>
      </c>
      <c r="L14" s="70">
        <v>19.0675337887395</v>
      </c>
      <c r="M14" s="70">
        <v>-2.7695008098925E-2</v>
      </c>
      <c r="N14" s="69">
        <v>3418488.4215000002</v>
      </c>
      <c r="O14" s="69">
        <v>63653173.224600002</v>
      </c>
      <c r="P14" s="69">
        <v>4382</v>
      </c>
      <c r="Q14" s="69">
        <v>4317</v>
      </c>
      <c r="R14" s="70">
        <v>1.5056752374334099</v>
      </c>
      <c r="S14" s="69">
        <v>68.4888972387038</v>
      </c>
      <c r="T14" s="69">
        <v>67.578415265230504</v>
      </c>
      <c r="U14" s="71">
        <v>1.32938623657496</v>
      </c>
      <c r="V14" s="56"/>
      <c r="W14" s="56"/>
    </row>
    <row r="15" spans="1:23" ht="14.25" thickBot="1" x14ac:dyDescent="0.2">
      <c r="A15" s="54"/>
      <c r="B15" s="43" t="s">
        <v>13</v>
      </c>
      <c r="C15" s="44"/>
      <c r="D15" s="69">
        <v>160700.48989999999</v>
      </c>
      <c r="E15" s="69">
        <v>142928</v>
      </c>
      <c r="F15" s="70">
        <v>112.43457538061099</v>
      </c>
      <c r="G15" s="69">
        <v>159696.0857</v>
      </c>
      <c r="H15" s="70">
        <v>0.62894728796725197</v>
      </c>
      <c r="I15" s="69">
        <v>23939.6495</v>
      </c>
      <c r="J15" s="70">
        <v>14.897060684069499</v>
      </c>
      <c r="K15" s="69">
        <v>28475.815399999999</v>
      </c>
      <c r="L15" s="70">
        <v>17.831254457603801</v>
      </c>
      <c r="M15" s="70">
        <v>-0.15929889403623501</v>
      </c>
      <c r="N15" s="69">
        <v>1950273.4072</v>
      </c>
      <c r="O15" s="69">
        <v>48960407.341799997</v>
      </c>
      <c r="P15" s="69">
        <v>5686</v>
      </c>
      <c r="Q15" s="69">
        <v>5636</v>
      </c>
      <c r="R15" s="70">
        <v>0.88715400993613103</v>
      </c>
      <c r="S15" s="69">
        <v>28.262485033415398</v>
      </c>
      <c r="T15" s="69">
        <v>28.0936299503194</v>
      </c>
      <c r="U15" s="71">
        <v>0.59745306506626195</v>
      </c>
      <c r="V15" s="56"/>
      <c r="W15" s="56"/>
    </row>
    <row r="16" spans="1:23" ht="14.25" thickBot="1" x14ac:dyDescent="0.2">
      <c r="A16" s="54"/>
      <c r="B16" s="43" t="s">
        <v>14</v>
      </c>
      <c r="C16" s="44"/>
      <c r="D16" s="69">
        <v>867681.56370000006</v>
      </c>
      <c r="E16" s="69">
        <v>775200</v>
      </c>
      <c r="F16" s="70">
        <v>111.93002627708999</v>
      </c>
      <c r="G16" s="69">
        <v>713276.28040000005</v>
      </c>
      <c r="H16" s="70">
        <v>21.647331832401701</v>
      </c>
      <c r="I16" s="69">
        <v>68774.284599999999</v>
      </c>
      <c r="J16" s="70">
        <v>7.9262125043581797</v>
      </c>
      <c r="K16" s="69">
        <v>70733.083700000003</v>
      </c>
      <c r="L16" s="70">
        <v>9.9166459959012592</v>
      </c>
      <c r="M16" s="70">
        <v>-2.7692827705742998E-2</v>
      </c>
      <c r="N16" s="69">
        <v>9012377.6739000008</v>
      </c>
      <c r="O16" s="69">
        <v>344814153.09200001</v>
      </c>
      <c r="P16" s="69">
        <v>44935</v>
      </c>
      <c r="Q16" s="69">
        <v>44981</v>
      </c>
      <c r="R16" s="70">
        <v>-0.102265400947066</v>
      </c>
      <c r="S16" s="69">
        <v>19.309704321798201</v>
      </c>
      <c r="T16" s="69">
        <v>17.639737784842499</v>
      </c>
      <c r="U16" s="71">
        <v>8.6483278517656608</v>
      </c>
      <c r="V16" s="56"/>
      <c r="W16" s="56"/>
    </row>
    <row r="17" spans="1:23" ht="12" thickBot="1" x14ac:dyDescent="0.2">
      <c r="A17" s="54"/>
      <c r="B17" s="43" t="s">
        <v>15</v>
      </c>
      <c r="C17" s="44"/>
      <c r="D17" s="69">
        <v>465454.8175</v>
      </c>
      <c r="E17" s="69">
        <v>809200</v>
      </c>
      <c r="F17" s="70">
        <v>57.520367956005899</v>
      </c>
      <c r="G17" s="69">
        <v>520430.52590000001</v>
      </c>
      <c r="H17" s="70">
        <v>-10.5635057253662</v>
      </c>
      <c r="I17" s="69">
        <v>58468.032399999996</v>
      </c>
      <c r="J17" s="70">
        <v>12.561483994093599</v>
      </c>
      <c r="K17" s="69">
        <v>41236.411800000002</v>
      </c>
      <c r="L17" s="70">
        <v>7.9235190381441098</v>
      </c>
      <c r="M17" s="70">
        <v>0.41787390919401002</v>
      </c>
      <c r="N17" s="69">
        <v>6417880.3887999998</v>
      </c>
      <c r="O17" s="69">
        <v>322485541.36989999</v>
      </c>
      <c r="P17" s="69">
        <v>11833</v>
      </c>
      <c r="Q17" s="69">
        <v>12380</v>
      </c>
      <c r="R17" s="70">
        <v>-4.4184168012924001</v>
      </c>
      <c r="S17" s="69">
        <v>39.3353179667033</v>
      </c>
      <c r="T17" s="69">
        <v>41.826018077544397</v>
      </c>
      <c r="U17" s="71">
        <v>-6.3319689266258603</v>
      </c>
      <c r="V17" s="38"/>
      <c r="W17" s="38"/>
    </row>
    <row r="18" spans="1:23" ht="12" thickBot="1" x14ac:dyDescent="0.2">
      <c r="A18" s="54"/>
      <c r="B18" s="43" t="s">
        <v>16</v>
      </c>
      <c r="C18" s="44"/>
      <c r="D18" s="69">
        <v>2213230.7774</v>
      </c>
      <c r="E18" s="69">
        <v>2342800</v>
      </c>
      <c r="F18" s="70">
        <v>94.469471461499097</v>
      </c>
      <c r="G18" s="69">
        <v>2505685.9465000001</v>
      </c>
      <c r="H18" s="70">
        <v>-11.671660988022399</v>
      </c>
      <c r="I18" s="69">
        <v>291860.17200000002</v>
      </c>
      <c r="J18" s="70">
        <v>13.1870645836068</v>
      </c>
      <c r="K18" s="69">
        <v>209788.28479999999</v>
      </c>
      <c r="L18" s="70">
        <v>8.3724891817762401</v>
      </c>
      <c r="M18" s="70">
        <v>0.39121291867294999</v>
      </c>
      <c r="N18" s="69">
        <v>22725656.3752</v>
      </c>
      <c r="O18" s="69">
        <v>763885679.25619996</v>
      </c>
      <c r="P18" s="69">
        <v>108170</v>
      </c>
      <c r="Q18" s="69">
        <v>107787</v>
      </c>
      <c r="R18" s="70">
        <v>0.355330420180544</v>
      </c>
      <c r="S18" s="69">
        <v>20.460670956827201</v>
      </c>
      <c r="T18" s="69">
        <v>20.935285266312299</v>
      </c>
      <c r="U18" s="71">
        <v>-2.3196419632890102</v>
      </c>
      <c r="V18" s="38"/>
      <c r="W18" s="38"/>
    </row>
    <row r="19" spans="1:23" ht="12" thickBot="1" x14ac:dyDescent="0.2">
      <c r="A19" s="54"/>
      <c r="B19" s="43" t="s">
        <v>17</v>
      </c>
      <c r="C19" s="44"/>
      <c r="D19" s="69">
        <v>722967.38780000003</v>
      </c>
      <c r="E19" s="69">
        <v>972500</v>
      </c>
      <c r="F19" s="70">
        <v>74.341119568123403</v>
      </c>
      <c r="G19" s="69">
        <v>725238.34589999996</v>
      </c>
      <c r="H19" s="70">
        <v>-0.313132656710502</v>
      </c>
      <c r="I19" s="69">
        <v>79110.164999999994</v>
      </c>
      <c r="J19" s="70">
        <v>10.942425112802599</v>
      </c>
      <c r="K19" s="69">
        <v>79555.059200000003</v>
      </c>
      <c r="L19" s="70">
        <v>10.969505356376899</v>
      </c>
      <c r="M19" s="70">
        <v>-5.5922804215570001E-3</v>
      </c>
      <c r="N19" s="69">
        <v>9322196.3322000001</v>
      </c>
      <c r="O19" s="69">
        <v>256797661.90490001</v>
      </c>
      <c r="P19" s="69">
        <v>20828</v>
      </c>
      <c r="Q19" s="69">
        <v>19477</v>
      </c>
      <c r="R19" s="70">
        <v>6.9363865071622799</v>
      </c>
      <c r="S19" s="69">
        <v>34.711320712502399</v>
      </c>
      <c r="T19" s="69">
        <v>36.215540160188901</v>
      </c>
      <c r="U19" s="71">
        <v>-4.3335125740253098</v>
      </c>
      <c r="V19" s="38"/>
      <c r="W19" s="38"/>
    </row>
    <row r="20" spans="1:23" ht="12" thickBot="1" x14ac:dyDescent="0.2">
      <c r="A20" s="54"/>
      <c r="B20" s="43" t="s">
        <v>18</v>
      </c>
      <c r="C20" s="44"/>
      <c r="D20" s="69">
        <v>1151003.7176999999</v>
      </c>
      <c r="E20" s="69">
        <v>1229700</v>
      </c>
      <c r="F20" s="70">
        <v>93.600367382288397</v>
      </c>
      <c r="G20" s="69">
        <v>1031362.1729</v>
      </c>
      <c r="H20" s="70">
        <v>11.600342531817899</v>
      </c>
      <c r="I20" s="69">
        <v>79971.390499999994</v>
      </c>
      <c r="J20" s="70">
        <v>6.9479697823916098</v>
      </c>
      <c r="K20" s="69">
        <v>66334.430300000007</v>
      </c>
      <c r="L20" s="70">
        <v>6.4317300016423804</v>
      </c>
      <c r="M20" s="70">
        <v>0.20557891487612601</v>
      </c>
      <c r="N20" s="69">
        <v>13424722.241800001</v>
      </c>
      <c r="O20" s="69">
        <v>397837630.21160001</v>
      </c>
      <c r="P20" s="69">
        <v>46635</v>
      </c>
      <c r="Q20" s="69">
        <v>45569</v>
      </c>
      <c r="R20" s="70">
        <v>2.3393096183809101</v>
      </c>
      <c r="S20" s="69">
        <v>24.681113277581201</v>
      </c>
      <c r="T20" s="69">
        <v>24.134711294959299</v>
      </c>
      <c r="U20" s="71">
        <v>2.2138465817027799</v>
      </c>
      <c r="V20" s="38"/>
      <c r="W20" s="38"/>
    </row>
    <row r="21" spans="1:23" ht="12" thickBot="1" x14ac:dyDescent="0.2">
      <c r="A21" s="54"/>
      <c r="B21" s="43" t="s">
        <v>19</v>
      </c>
      <c r="C21" s="44"/>
      <c r="D21" s="69">
        <v>427899.63860000001</v>
      </c>
      <c r="E21" s="69">
        <v>442400</v>
      </c>
      <c r="F21" s="70">
        <v>96.722341455696196</v>
      </c>
      <c r="G21" s="69">
        <v>404396.24280000001</v>
      </c>
      <c r="H21" s="70">
        <v>5.8119718514852501</v>
      </c>
      <c r="I21" s="69">
        <v>42003.582000000002</v>
      </c>
      <c r="J21" s="70">
        <v>9.8162228267888008</v>
      </c>
      <c r="K21" s="69">
        <v>52983.896500000003</v>
      </c>
      <c r="L21" s="70">
        <v>13.101975461776</v>
      </c>
      <c r="M21" s="70">
        <v>-0.207238712615257</v>
      </c>
      <c r="N21" s="69">
        <v>5142416.1655000001</v>
      </c>
      <c r="O21" s="69">
        <v>150243016.11950001</v>
      </c>
      <c r="P21" s="69">
        <v>38581</v>
      </c>
      <c r="Q21" s="69">
        <v>38200</v>
      </c>
      <c r="R21" s="70">
        <v>0.99738219895289004</v>
      </c>
      <c r="S21" s="69">
        <v>11.0909421373215</v>
      </c>
      <c r="T21" s="69">
        <v>10.986866494764399</v>
      </c>
      <c r="U21" s="71">
        <v>0.93838414508416002</v>
      </c>
      <c r="V21" s="38"/>
      <c r="W21" s="38"/>
    </row>
    <row r="22" spans="1:23" ht="12" thickBot="1" x14ac:dyDescent="0.2">
      <c r="A22" s="54"/>
      <c r="B22" s="43" t="s">
        <v>20</v>
      </c>
      <c r="C22" s="44"/>
      <c r="D22" s="69">
        <v>1303767.1453</v>
      </c>
      <c r="E22" s="69">
        <v>1430200</v>
      </c>
      <c r="F22" s="70">
        <v>91.159778024052599</v>
      </c>
      <c r="G22" s="69">
        <v>1253618.6795000001</v>
      </c>
      <c r="H22" s="70">
        <v>4.0002966308703796</v>
      </c>
      <c r="I22" s="69">
        <v>73445.728799999997</v>
      </c>
      <c r="J22" s="70">
        <v>5.6333471099319601</v>
      </c>
      <c r="K22" s="69">
        <v>167356.1967</v>
      </c>
      <c r="L22" s="70">
        <v>13.349848677011501</v>
      </c>
      <c r="M22" s="70">
        <v>-0.56114126486957905</v>
      </c>
      <c r="N22" s="69">
        <v>13791826.375499999</v>
      </c>
      <c r="O22" s="69">
        <v>455961562.08219999</v>
      </c>
      <c r="P22" s="69">
        <v>78113</v>
      </c>
      <c r="Q22" s="69">
        <v>79073</v>
      </c>
      <c r="R22" s="70">
        <v>-1.21406801310182</v>
      </c>
      <c r="S22" s="69">
        <v>16.690783164134</v>
      </c>
      <c r="T22" s="69">
        <v>16.855906108279701</v>
      </c>
      <c r="U22" s="71">
        <v>-0.98930614891998403</v>
      </c>
      <c r="V22" s="38"/>
      <c r="W22" s="38"/>
    </row>
    <row r="23" spans="1:23" ht="12" thickBot="1" x14ac:dyDescent="0.2">
      <c r="A23" s="54"/>
      <c r="B23" s="43" t="s">
        <v>21</v>
      </c>
      <c r="C23" s="44"/>
      <c r="D23" s="69">
        <v>3091742.5504999999</v>
      </c>
      <c r="E23" s="69">
        <v>3468400</v>
      </c>
      <c r="F23" s="70">
        <v>89.140311108868602</v>
      </c>
      <c r="G23" s="69">
        <v>2686293.5559999999</v>
      </c>
      <c r="H23" s="70">
        <v>15.0932497155571</v>
      </c>
      <c r="I23" s="69">
        <v>373491.0295</v>
      </c>
      <c r="J23" s="70">
        <v>12.080275876773699</v>
      </c>
      <c r="K23" s="69">
        <v>164315.08720000001</v>
      </c>
      <c r="L23" s="70">
        <v>6.1167956433127797</v>
      </c>
      <c r="M23" s="70">
        <v>1.2730172613145201</v>
      </c>
      <c r="N23" s="69">
        <v>34637070.827799998</v>
      </c>
      <c r="O23" s="69">
        <v>1004132950.0993</v>
      </c>
      <c r="P23" s="69">
        <v>103881</v>
      </c>
      <c r="Q23" s="69">
        <v>98455</v>
      </c>
      <c r="R23" s="70">
        <v>5.5111472246203803</v>
      </c>
      <c r="S23" s="69">
        <v>29.762348750011999</v>
      </c>
      <c r="T23" s="69">
        <v>30.767564255751399</v>
      </c>
      <c r="U23" s="71">
        <v>-3.3774737141298998</v>
      </c>
      <c r="V23" s="38"/>
      <c r="W23" s="38"/>
    </row>
    <row r="24" spans="1:23" ht="12" thickBot="1" x14ac:dyDescent="0.2">
      <c r="A24" s="54"/>
      <c r="B24" s="43" t="s">
        <v>22</v>
      </c>
      <c r="C24" s="44"/>
      <c r="D24" s="69">
        <v>341275.46799999999</v>
      </c>
      <c r="E24" s="69">
        <v>381574</v>
      </c>
      <c r="F24" s="70">
        <v>89.438868476363695</v>
      </c>
      <c r="G24" s="69">
        <v>347161.60590000002</v>
      </c>
      <c r="H24" s="70">
        <v>-1.6955037077733399</v>
      </c>
      <c r="I24" s="69">
        <v>53824.695299999999</v>
      </c>
      <c r="J24" s="70">
        <v>15.7716274232756</v>
      </c>
      <c r="K24" s="69">
        <v>57564.133800000003</v>
      </c>
      <c r="L24" s="70">
        <v>16.581365226367001</v>
      </c>
      <c r="M24" s="70">
        <v>-6.4961257177816006E-2</v>
      </c>
      <c r="N24" s="69">
        <v>3819983.2968000001</v>
      </c>
      <c r="O24" s="69">
        <v>105609909.5819</v>
      </c>
      <c r="P24" s="69">
        <v>33020</v>
      </c>
      <c r="Q24" s="69">
        <v>34006</v>
      </c>
      <c r="R24" s="70">
        <v>-2.8994883255896098</v>
      </c>
      <c r="S24" s="69">
        <v>10.335416959418501</v>
      </c>
      <c r="T24" s="69">
        <v>10.7295588925484</v>
      </c>
      <c r="U24" s="71">
        <v>-3.8135078118030199</v>
      </c>
      <c r="V24" s="38"/>
      <c r="W24" s="38"/>
    </row>
    <row r="25" spans="1:23" ht="12" thickBot="1" x14ac:dyDescent="0.2">
      <c r="A25" s="54"/>
      <c r="B25" s="43" t="s">
        <v>23</v>
      </c>
      <c r="C25" s="44"/>
      <c r="D25" s="69">
        <v>443826.34659999999</v>
      </c>
      <c r="E25" s="69">
        <v>643265</v>
      </c>
      <c r="F25" s="70">
        <v>68.995879862886994</v>
      </c>
      <c r="G25" s="69">
        <v>520046.6299</v>
      </c>
      <c r="H25" s="70">
        <v>-14.6564325038807</v>
      </c>
      <c r="I25" s="69">
        <v>20234.884399999999</v>
      </c>
      <c r="J25" s="70">
        <v>4.5591895467703596</v>
      </c>
      <c r="K25" s="69">
        <v>39286.8992</v>
      </c>
      <c r="L25" s="70">
        <v>7.55449548967455</v>
      </c>
      <c r="M25" s="70">
        <v>-0.484945750058075</v>
      </c>
      <c r="N25" s="69">
        <v>5163769.3365000002</v>
      </c>
      <c r="O25" s="69">
        <v>107943710.0688</v>
      </c>
      <c r="P25" s="69">
        <v>24282</v>
      </c>
      <c r="Q25" s="69">
        <v>26537</v>
      </c>
      <c r="R25" s="70">
        <v>-8.4975694313599899</v>
      </c>
      <c r="S25" s="69">
        <v>18.277997965571199</v>
      </c>
      <c r="T25" s="69">
        <v>18.3850058182914</v>
      </c>
      <c r="U25" s="71">
        <v>-0.58544624483381102</v>
      </c>
      <c r="V25" s="38"/>
      <c r="W25" s="38"/>
    </row>
    <row r="26" spans="1:23" ht="12" thickBot="1" x14ac:dyDescent="0.2">
      <c r="A26" s="54"/>
      <c r="B26" s="43" t="s">
        <v>24</v>
      </c>
      <c r="C26" s="44"/>
      <c r="D26" s="69">
        <v>692088.22919999994</v>
      </c>
      <c r="E26" s="69">
        <v>692000</v>
      </c>
      <c r="F26" s="70">
        <v>100.012749884393</v>
      </c>
      <c r="G26" s="69">
        <v>588530.36120000004</v>
      </c>
      <c r="H26" s="70">
        <v>17.596011153757299</v>
      </c>
      <c r="I26" s="69">
        <v>151867.57810000001</v>
      </c>
      <c r="J26" s="70">
        <v>21.943384050260001</v>
      </c>
      <c r="K26" s="69">
        <v>125225.63219999999</v>
      </c>
      <c r="L26" s="70">
        <v>21.277684288822002</v>
      </c>
      <c r="M26" s="70">
        <v>0.21275153841866601</v>
      </c>
      <c r="N26" s="69">
        <v>8331723.4197000004</v>
      </c>
      <c r="O26" s="69">
        <v>216893187.47479999</v>
      </c>
      <c r="P26" s="69">
        <v>54388</v>
      </c>
      <c r="Q26" s="69">
        <v>55218</v>
      </c>
      <c r="R26" s="70">
        <v>-1.5031330363287301</v>
      </c>
      <c r="S26" s="69">
        <v>12.725017084651</v>
      </c>
      <c r="T26" s="69">
        <v>13.007893091021</v>
      </c>
      <c r="U26" s="71">
        <v>-2.2229911715499702</v>
      </c>
      <c r="V26" s="38"/>
      <c r="W26" s="38"/>
    </row>
    <row r="27" spans="1:23" ht="12" thickBot="1" x14ac:dyDescent="0.2">
      <c r="A27" s="54"/>
      <c r="B27" s="43" t="s">
        <v>25</v>
      </c>
      <c r="C27" s="44"/>
      <c r="D27" s="69">
        <v>342122.49589999998</v>
      </c>
      <c r="E27" s="69">
        <v>386563</v>
      </c>
      <c r="F27" s="70">
        <v>88.503683979066807</v>
      </c>
      <c r="G27" s="69">
        <v>321046.28340000001</v>
      </c>
      <c r="H27" s="70">
        <v>6.5648517331504701</v>
      </c>
      <c r="I27" s="69">
        <v>93834.4859</v>
      </c>
      <c r="J27" s="70">
        <v>27.4271604540811</v>
      </c>
      <c r="K27" s="69">
        <v>92796.143599999996</v>
      </c>
      <c r="L27" s="70">
        <v>28.9042883839845</v>
      </c>
      <c r="M27" s="70">
        <v>1.1189498396354001E-2</v>
      </c>
      <c r="N27" s="69">
        <v>3700780.3868</v>
      </c>
      <c r="O27" s="69">
        <v>97474742.615400001</v>
      </c>
      <c r="P27" s="69">
        <v>44354</v>
      </c>
      <c r="Q27" s="69">
        <v>43152</v>
      </c>
      <c r="R27" s="70">
        <v>2.7855024100852801</v>
      </c>
      <c r="S27" s="69">
        <v>7.7134530346755703</v>
      </c>
      <c r="T27" s="69">
        <v>7.5224337249721902</v>
      </c>
      <c r="U27" s="71">
        <v>2.4764435440865999</v>
      </c>
      <c r="V27" s="38"/>
      <c r="W27" s="38"/>
    </row>
    <row r="28" spans="1:23" ht="12" thickBot="1" x14ac:dyDescent="0.2">
      <c r="A28" s="54"/>
      <c r="B28" s="43" t="s">
        <v>26</v>
      </c>
      <c r="C28" s="44"/>
      <c r="D28" s="69">
        <v>1803687.4476999999</v>
      </c>
      <c r="E28" s="69">
        <v>1993800</v>
      </c>
      <c r="F28" s="70">
        <v>90.464813306249397</v>
      </c>
      <c r="G28" s="69">
        <v>1575606.0774999999</v>
      </c>
      <c r="H28" s="70">
        <v>14.4757863946485</v>
      </c>
      <c r="I28" s="69">
        <v>-14148.039699999999</v>
      </c>
      <c r="J28" s="70">
        <v>-0.78439530740434504</v>
      </c>
      <c r="K28" s="69">
        <v>99562.110700000005</v>
      </c>
      <c r="L28" s="70">
        <v>6.3189722432382496</v>
      </c>
      <c r="M28" s="70">
        <v>-1.14210264929629</v>
      </c>
      <c r="N28" s="69">
        <v>17506902.131000001</v>
      </c>
      <c r="O28" s="69">
        <v>350998146.25569999</v>
      </c>
      <c r="P28" s="69">
        <v>59551</v>
      </c>
      <c r="Q28" s="69">
        <v>59992</v>
      </c>
      <c r="R28" s="70">
        <v>-0.73509801306841405</v>
      </c>
      <c r="S28" s="69">
        <v>30.288113511108101</v>
      </c>
      <c r="T28" s="69">
        <v>29.097824599946701</v>
      </c>
      <c r="U28" s="71">
        <v>3.9298879104006699</v>
      </c>
      <c r="V28" s="38"/>
      <c r="W28" s="38"/>
    </row>
    <row r="29" spans="1:23" ht="12" thickBot="1" x14ac:dyDescent="0.2">
      <c r="A29" s="54"/>
      <c r="B29" s="43" t="s">
        <v>27</v>
      </c>
      <c r="C29" s="44"/>
      <c r="D29" s="69">
        <v>739589.02080000006</v>
      </c>
      <c r="E29" s="69">
        <v>772700</v>
      </c>
      <c r="F29" s="70">
        <v>95.714898511712207</v>
      </c>
      <c r="G29" s="69">
        <v>643495.54059999995</v>
      </c>
      <c r="H29" s="70">
        <v>14.9330452407489</v>
      </c>
      <c r="I29" s="69">
        <v>96151.755300000004</v>
      </c>
      <c r="J29" s="70">
        <v>13.0007007399859</v>
      </c>
      <c r="K29" s="69">
        <v>105855.8486</v>
      </c>
      <c r="L29" s="70">
        <v>16.450129320445502</v>
      </c>
      <c r="M29" s="70">
        <v>-9.1672717458144995E-2</v>
      </c>
      <c r="N29" s="69">
        <v>9539164.9844000004</v>
      </c>
      <c r="O29" s="69">
        <v>236334011.08849999</v>
      </c>
      <c r="P29" s="69">
        <v>107708</v>
      </c>
      <c r="Q29" s="69">
        <v>109381</v>
      </c>
      <c r="R29" s="70">
        <v>-1.5295160951170701</v>
      </c>
      <c r="S29" s="69">
        <v>6.8666117725702804</v>
      </c>
      <c r="T29" s="69">
        <v>7.1476221775262596</v>
      </c>
      <c r="U29" s="71">
        <v>-4.0924172541473496</v>
      </c>
      <c r="V29" s="38"/>
      <c r="W29" s="38"/>
    </row>
    <row r="30" spans="1:23" ht="12" thickBot="1" x14ac:dyDescent="0.2">
      <c r="A30" s="54"/>
      <c r="B30" s="43" t="s">
        <v>28</v>
      </c>
      <c r="C30" s="44"/>
      <c r="D30" s="69">
        <v>925612.94979999994</v>
      </c>
      <c r="E30" s="69">
        <v>1340600</v>
      </c>
      <c r="F30" s="70">
        <v>69.044677741309897</v>
      </c>
      <c r="G30" s="69">
        <v>1001067.4442</v>
      </c>
      <c r="H30" s="70">
        <v>-7.5374036821564196</v>
      </c>
      <c r="I30" s="69">
        <v>99158.447700000004</v>
      </c>
      <c r="J30" s="70">
        <v>10.7127334077841</v>
      </c>
      <c r="K30" s="69">
        <v>143907.83590000001</v>
      </c>
      <c r="L30" s="70">
        <v>14.3754386114318</v>
      </c>
      <c r="M30" s="70">
        <v>-0.31095866267557398</v>
      </c>
      <c r="N30" s="69">
        <v>11362742.257300001</v>
      </c>
      <c r="O30" s="69">
        <v>410887647.6875</v>
      </c>
      <c r="P30" s="69">
        <v>67887</v>
      </c>
      <c r="Q30" s="69">
        <v>68741</v>
      </c>
      <c r="R30" s="70">
        <v>-1.2423444523646701</v>
      </c>
      <c r="S30" s="69">
        <v>13.6346126622181</v>
      </c>
      <c r="T30" s="69">
        <v>13.9019981321191</v>
      </c>
      <c r="U30" s="71">
        <v>-1.9610785911208899</v>
      </c>
      <c r="V30" s="38"/>
      <c r="W30" s="38"/>
    </row>
    <row r="31" spans="1:23" ht="12" thickBot="1" x14ac:dyDescent="0.2">
      <c r="A31" s="54"/>
      <c r="B31" s="43" t="s">
        <v>29</v>
      </c>
      <c r="C31" s="44"/>
      <c r="D31" s="69">
        <v>980884.18279999995</v>
      </c>
      <c r="E31" s="69">
        <v>1356000</v>
      </c>
      <c r="F31" s="70">
        <v>72.336591651917402</v>
      </c>
      <c r="G31" s="69">
        <v>1138762.8256999999</v>
      </c>
      <c r="H31" s="70">
        <v>-13.864049592851099</v>
      </c>
      <c r="I31" s="69">
        <v>25483.1096</v>
      </c>
      <c r="J31" s="70">
        <v>2.5979733435252998</v>
      </c>
      <c r="K31" s="69">
        <v>30540.9048</v>
      </c>
      <c r="L31" s="70">
        <v>2.6819372841071099</v>
      </c>
      <c r="M31" s="70">
        <v>-0.16560724815199299</v>
      </c>
      <c r="N31" s="69">
        <v>10511849.1766</v>
      </c>
      <c r="O31" s="69">
        <v>371535387.72670001</v>
      </c>
      <c r="P31" s="69">
        <v>32325</v>
      </c>
      <c r="Q31" s="69">
        <v>30878</v>
      </c>
      <c r="R31" s="70">
        <v>4.6861843383638799</v>
      </c>
      <c r="S31" s="69">
        <v>30.344444943542101</v>
      </c>
      <c r="T31" s="69">
        <v>32.816037667595097</v>
      </c>
      <c r="U31" s="71">
        <v>-8.1451241855023699</v>
      </c>
      <c r="V31" s="38"/>
      <c r="W31" s="38"/>
    </row>
    <row r="32" spans="1:23" ht="12" thickBot="1" x14ac:dyDescent="0.2">
      <c r="A32" s="54"/>
      <c r="B32" s="43" t="s">
        <v>30</v>
      </c>
      <c r="C32" s="44"/>
      <c r="D32" s="69">
        <v>152478.16889999999</v>
      </c>
      <c r="E32" s="69">
        <v>168610</v>
      </c>
      <c r="F32" s="70">
        <v>90.432458869580699</v>
      </c>
      <c r="G32" s="69">
        <v>164748.47349999999</v>
      </c>
      <c r="H32" s="70">
        <v>-7.4479018465685503</v>
      </c>
      <c r="I32" s="69">
        <v>40146.1944</v>
      </c>
      <c r="J32" s="70">
        <v>26.329142518972098</v>
      </c>
      <c r="K32" s="69">
        <v>42296.673999999999</v>
      </c>
      <c r="L32" s="70">
        <v>25.673484616535799</v>
      </c>
      <c r="M32" s="70">
        <v>-5.0842758936554003E-2</v>
      </c>
      <c r="N32" s="69">
        <v>1734818.5767999999</v>
      </c>
      <c r="O32" s="69">
        <v>50802489.535999998</v>
      </c>
      <c r="P32" s="69">
        <v>31220</v>
      </c>
      <c r="Q32" s="69">
        <v>30186</v>
      </c>
      <c r="R32" s="70">
        <v>3.4254290068243698</v>
      </c>
      <c r="S32" s="69">
        <v>4.8839900352338299</v>
      </c>
      <c r="T32" s="69">
        <v>4.8816662525674204</v>
      </c>
      <c r="U32" s="71">
        <v>4.7579594750305002E-2</v>
      </c>
      <c r="V32" s="38"/>
      <c r="W32" s="38"/>
    </row>
    <row r="33" spans="1:23" ht="12" thickBot="1" x14ac:dyDescent="0.2">
      <c r="A33" s="54"/>
      <c r="B33" s="43" t="s">
        <v>31</v>
      </c>
      <c r="C33" s="44"/>
      <c r="D33" s="69">
        <v>25.840699999999998</v>
      </c>
      <c r="E33" s="72"/>
      <c r="F33" s="72"/>
      <c r="G33" s="69">
        <v>25.289400000000001</v>
      </c>
      <c r="H33" s="70">
        <v>2.17996472830513</v>
      </c>
      <c r="I33" s="69">
        <v>22.792200000000001</v>
      </c>
      <c r="J33" s="70">
        <v>88.202718966591505</v>
      </c>
      <c r="K33" s="69">
        <v>4.4931999999999999</v>
      </c>
      <c r="L33" s="70">
        <v>17.7671277294044</v>
      </c>
      <c r="M33" s="70">
        <v>4.0725985934300697</v>
      </c>
      <c r="N33" s="69">
        <v>41.2254</v>
      </c>
      <c r="O33" s="69">
        <v>5049.7025000000003</v>
      </c>
      <c r="P33" s="69">
        <v>1</v>
      </c>
      <c r="Q33" s="72"/>
      <c r="R33" s="72"/>
      <c r="S33" s="69">
        <v>25.840699999999998</v>
      </c>
      <c r="T33" s="72"/>
      <c r="U33" s="73"/>
      <c r="V33" s="38"/>
      <c r="W33" s="38"/>
    </row>
    <row r="34" spans="1:23" ht="12" thickBot="1" x14ac:dyDescent="0.2">
      <c r="A34" s="54"/>
      <c r="B34" s="43" t="s">
        <v>36</v>
      </c>
      <c r="C34" s="4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10</v>
      </c>
      <c r="P34" s="72"/>
      <c r="Q34" s="72"/>
      <c r="R34" s="72"/>
      <c r="S34" s="72"/>
      <c r="T34" s="72"/>
      <c r="U34" s="73"/>
      <c r="V34" s="38"/>
      <c r="W34" s="38"/>
    </row>
    <row r="35" spans="1:23" ht="12" thickBot="1" x14ac:dyDescent="0.2">
      <c r="A35" s="54"/>
      <c r="B35" s="43" t="s">
        <v>32</v>
      </c>
      <c r="C35" s="44"/>
      <c r="D35" s="69">
        <v>298897.74670000002</v>
      </c>
      <c r="E35" s="69">
        <v>243000</v>
      </c>
      <c r="F35" s="70">
        <v>123.003187942387</v>
      </c>
      <c r="G35" s="69">
        <v>381685.3922</v>
      </c>
      <c r="H35" s="70">
        <v>-21.690021989790999</v>
      </c>
      <c r="I35" s="69">
        <v>20862.540799999999</v>
      </c>
      <c r="J35" s="70">
        <v>6.9798253852142498</v>
      </c>
      <c r="K35" s="69">
        <v>29088.588299999999</v>
      </c>
      <c r="L35" s="70">
        <v>7.6210902734149801</v>
      </c>
      <c r="M35" s="70">
        <v>-0.28279294323815701</v>
      </c>
      <c r="N35" s="69">
        <v>3582663.1934000002</v>
      </c>
      <c r="O35" s="69">
        <v>63974019.920500003</v>
      </c>
      <c r="P35" s="69">
        <v>16923</v>
      </c>
      <c r="Q35" s="69">
        <v>17840</v>
      </c>
      <c r="R35" s="70">
        <v>-5.1401345291479803</v>
      </c>
      <c r="S35" s="69">
        <v>17.662219860544798</v>
      </c>
      <c r="T35" s="69">
        <v>17.411921008968601</v>
      </c>
      <c r="U35" s="71">
        <v>1.41714265563723</v>
      </c>
      <c r="V35" s="38"/>
      <c r="W35" s="38"/>
    </row>
    <row r="36" spans="1:23" ht="12" thickBot="1" x14ac:dyDescent="0.2">
      <c r="A36" s="54"/>
      <c r="B36" s="43" t="s">
        <v>37</v>
      </c>
      <c r="C36" s="44"/>
      <c r="D36" s="72"/>
      <c r="E36" s="69">
        <v>1136400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38"/>
      <c r="W36" s="38"/>
    </row>
    <row r="37" spans="1:23" ht="12" thickBot="1" x14ac:dyDescent="0.2">
      <c r="A37" s="54"/>
      <c r="B37" s="43" t="s">
        <v>38</v>
      </c>
      <c r="C37" s="44"/>
      <c r="D37" s="72"/>
      <c r="E37" s="69">
        <v>504500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3"/>
      <c r="V37" s="38"/>
      <c r="W37" s="38"/>
    </row>
    <row r="38" spans="1:23" ht="12" thickBot="1" x14ac:dyDescent="0.2">
      <c r="A38" s="54"/>
      <c r="B38" s="43" t="s">
        <v>39</v>
      </c>
      <c r="C38" s="44"/>
      <c r="D38" s="72"/>
      <c r="E38" s="69">
        <v>430300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38"/>
      <c r="W38" s="38"/>
    </row>
    <row r="39" spans="1:23" ht="12" customHeight="1" thickBot="1" x14ac:dyDescent="0.2">
      <c r="A39" s="54"/>
      <c r="B39" s="43" t="s">
        <v>33</v>
      </c>
      <c r="C39" s="44"/>
      <c r="D39" s="69">
        <v>316423.07689999999</v>
      </c>
      <c r="E39" s="69">
        <v>464608</v>
      </c>
      <c r="F39" s="70">
        <v>68.105387100523402</v>
      </c>
      <c r="G39" s="69">
        <v>315162.39350000001</v>
      </c>
      <c r="H39" s="70">
        <v>0.40001073287951899</v>
      </c>
      <c r="I39" s="69">
        <v>17645.3593</v>
      </c>
      <c r="J39" s="70">
        <v>5.5765083485287397</v>
      </c>
      <c r="K39" s="69">
        <v>16572.2392</v>
      </c>
      <c r="L39" s="70">
        <v>5.2583174711801401</v>
      </c>
      <c r="M39" s="70">
        <v>6.4754079822839997E-2</v>
      </c>
      <c r="N39" s="69">
        <v>3424195.2985999999</v>
      </c>
      <c r="O39" s="69">
        <v>97797908.059499994</v>
      </c>
      <c r="P39" s="69">
        <v>411</v>
      </c>
      <c r="Q39" s="69">
        <v>379</v>
      </c>
      <c r="R39" s="70">
        <v>8.4432717678100406</v>
      </c>
      <c r="S39" s="69">
        <v>769.88583187347899</v>
      </c>
      <c r="T39" s="69">
        <v>712.21162216358903</v>
      </c>
      <c r="U39" s="71">
        <v>7.4912678376667303</v>
      </c>
      <c r="V39" s="38"/>
      <c r="W39" s="38"/>
    </row>
    <row r="40" spans="1:23" ht="12" thickBot="1" x14ac:dyDescent="0.2">
      <c r="A40" s="54"/>
      <c r="B40" s="43" t="s">
        <v>34</v>
      </c>
      <c r="C40" s="44"/>
      <c r="D40" s="69">
        <v>948640.00890000002</v>
      </c>
      <c r="E40" s="69">
        <v>578385</v>
      </c>
      <c r="F40" s="70">
        <v>164.015320054981</v>
      </c>
      <c r="G40" s="69">
        <v>721678.7463</v>
      </c>
      <c r="H40" s="70">
        <v>31.4490711779466</v>
      </c>
      <c r="I40" s="69">
        <v>62923.876199999999</v>
      </c>
      <c r="J40" s="70">
        <v>6.6330616049984696</v>
      </c>
      <c r="K40" s="69">
        <v>52689.353199999998</v>
      </c>
      <c r="L40" s="70">
        <v>7.3009429015520899</v>
      </c>
      <c r="M40" s="70">
        <v>0.194242714674281</v>
      </c>
      <c r="N40" s="69">
        <v>8279722.2010000004</v>
      </c>
      <c r="O40" s="69">
        <v>187150296.22530001</v>
      </c>
      <c r="P40" s="69">
        <v>4309</v>
      </c>
      <c r="Q40" s="69">
        <v>4026</v>
      </c>
      <c r="R40" s="70">
        <v>7.02930948832587</v>
      </c>
      <c r="S40" s="69">
        <v>220.153169853794</v>
      </c>
      <c r="T40" s="69">
        <v>226.648344187779</v>
      </c>
      <c r="U40" s="71">
        <v>-2.9502978940973299</v>
      </c>
      <c r="V40" s="38"/>
      <c r="W40" s="38"/>
    </row>
    <row r="41" spans="1:23" ht="12" thickBot="1" x14ac:dyDescent="0.2">
      <c r="A41" s="54"/>
      <c r="B41" s="43" t="s">
        <v>40</v>
      </c>
      <c r="C41" s="44"/>
      <c r="D41" s="72"/>
      <c r="E41" s="69">
        <v>460900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38"/>
      <c r="W41" s="38"/>
    </row>
    <row r="42" spans="1:23" ht="12" thickBot="1" x14ac:dyDescent="0.2">
      <c r="A42" s="54"/>
      <c r="B42" s="43" t="s">
        <v>41</v>
      </c>
      <c r="C42" s="44"/>
      <c r="D42" s="72"/>
      <c r="E42" s="69">
        <v>152518</v>
      </c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38"/>
      <c r="W42" s="38"/>
    </row>
    <row r="43" spans="1:23" ht="12" thickBot="1" x14ac:dyDescent="0.2">
      <c r="A43" s="54"/>
      <c r="B43" s="43" t="s">
        <v>71</v>
      </c>
      <c r="C43" s="44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69">
        <v>6923.0770000000002</v>
      </c>
      <c r="P43" s="72"/>
      <c r="Q43" s="72"/>
      <c r="R43" s="72"/>
      <c r="S43" s="72"/>
      <c r="T43" s="72"/>
      <c r="U43" s="73"/>
      <c r="V43" s="38"/>
      <c r="W43" s="38"/>
    </row>
    <row r="44" spans="1:23" ht="12" thickBot="1" x14ac:dyDescent="0.2">
      <c r="A44" s="55"/>
      <c r="B44" s="43" t="s">
        <v>35</v>
      </c>
      <c r="C44" s="44"/>
      <c r="D44" s="74">
        <v>37222.031199999998</v>
      </c>
      <c r="E44" s="75"/>
      <c r="F44" s="75"/>
      <c r="G44" s="74">
        <v>32972.347099999999</v>
      </c>
      <c r="H44" s="76">
        <v>12.888630849091101</v>
      </c>
      <c r="I44" s="74">
        <v>5962.9650000000001</v>
      </c>
      <c r="J44" s="76">
        <v>16.019988183772199</v>
      </c>
      <c r="K44" s="74">
        <v>3100.6296000000002</v>
      </c>
      <c r="L44" s="76">
        <v>9.4037272827326301</v>
      </c>
      <c r="M44" s="76">
        <v>0.92314651192132102</v>
      </c>
      <c r="N44" s="74">
        <v>314606.18489999999</v>
      </c>
      <c r="O44" s="74">
        <v>11246780.1537</v>
      </c>
      <c r="P44" s="74">
        <v>37</v>
      </c>
      <c r="Q44" s="74">
        <v>41</v>
      </c>
      <c r="R44" s="76">
        <v>-9.7560975609756095</v>
      </c>
      <c r="S44" s="74">
        <v>1006.00084324324</v>
      </c>
      <c r="T44" s="74">
        <v>531.84136097560997</v>
      </c>
      <c r="U44" s="77">
        <v>47.133109823148096</v>
      </c>
      <c r="V44" s="38"/>
      <c r="W44" s="38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77362</v>
      </c>
      <c r="D2" s="32">
        <v>788242.81301965797</v>
      </c>
      <c r="E2" s="32">
        <v>616642.20621025597</v>
      </c>
      <c r="F2" s="32">
        <v>171600.606809402</v>
      </c>
      <c r="G2" s="32">
        <v>616642.20621025597</v>
      </c>
      <c r="H2" s="32">
        <v>0.21770018574862901</v>
      </c>
    </row>
    <row r="3" spans="1:8" ht="14.25" x14ac:dyDescent="0.2">
      <c r="A3" s="32">
        <v>2</v>
      </c>
      <c r="B3" s="33">
        <v>13</v>
      </c>
      <c r="C3" s="32">
        <v>17590.343000000001</v>
      </c>
      <c r="D3" s="32">
        <v>156632.98529917601</v>
      </c>
      <c r="E3" s="32">
        <v>120307.00311361501</v>
      </c>
      <c r="F3" s="32">
        <v>36325.982185560897</v>
      </c>
      <c r="G3" s="32">
        <v>120307.00311361501</v>
      </c>
      <c r="H3" s="32">
        <v>0.231917830820735</v>
      </c>
    </row>
    <row r="4" spans="1:8" ht="14.25" x14ac:dyDescent="0.2">
      <c r="A4" s="32">
        <v>3</v>
      </c>
      <c r="B4" s="33">
        <v>14</v>
      </c>
      <c r="C4" s="32">
        <v>126431</v>
      </c>
      <c r="D4" s="32">
        <v>167710.38479487199</v>
      </c>
      <c r="E4" s="32">
        <v>128539.393858974</v>
      </c>
      <c r="F4" s="32">
        <v>39170.990935897396</v>
      </c>
      <c r="G4" s="32">
        <v>128539.393858974</v>
      </c>
      <c r="H4" s="32">
        <v>0.23356330011291701</v>
      </c>
    </row>
    <row r="5" spans="1:8" ht="14.25" x14ac:dyDescent="0.2">
      <c r="A5" s="32">
        <v>4</v>
      </c>
      <c r="B5" s="33">
        <v>15</v>
      </c>
      <c r="C5" s="32">
        <v>6535</v>
      </c>
      <c r="D5" s="32">
        <v>122973.21307521399</v>
      </c>
      <c r="E5" s="32">
        <v>96006.567649572593</v>
      </c>
      <c r="F5" s="32">
        <v>26966.645425641</v>
      </c>
      <c r="G5" s="32">
        <v>96006.567649572593</v>
      </c>
      <c r="H5" s="32">
        <v>0.21928877640326</v>
      </c>
    </row>
    <row r="6" spans="1:8" ht="14.25" x14ac:dyDescent="0.2">
      <c r="A6" s="32">
        <v>5</v>
      </c>
      <c r="B6" s="33">
        <v>16</v>
      </c>
      <c r="C6" s="32">
        <v>5657</v>
      </c>
      <c r="D6" s="32">
        <v>426628.213682906</v>
      </c>
      <c r="E6" s="32">
        <v>369030.73273846199</v>
      </c>
      <c r="F6" s="32">
        <v>57597.480944444404</v>
      </c>
      <c r="G6" s="32">
        <v>369030.73273846199</v>
      </c>
      <c r="H6" s="32">
        <v>0.135006263292409</v>
      </c>
    </row>
    <row r="7" spans="1:8" ht="14.25" x14ac:dyDescent="0.2">
      <c r="A7" s="32">
        <v>6</v>
      </c>
      <c r="B7" s="33">
        <v>17</v>
      </c>
      <c r="C7" s="32">
        <v>23119</v>
      </c>
      <c r="D7" s="32">
        <v>489104.17554444401</v>
      </c>
      <c r="E7" s="32">
        <v>388916.79145982902</v>
      </c>
      <c r="F7" s="32">
        <v>100187.384084615</v>
      </c>
      <c r="G7" s="32">
        <v>388916.79145982902</v>
      </c>
      <c r="H7" s="32">
        <v>0.204838537665503</v>
      </c>
    </row>
    <row r="8" spans="1:8" ht="14.25" x14ac:dyDescent="0.2">
      <c r="A8" s="32">
        <v>7</v>
      </c>
      <c r="B8" s="33">
        <v>18</v>
      </c>
      <c r="C8" s="32">
        <v>161356</v>
      </c>
      <c r="D8" s="32">
        <v>300118.36588974402</v>
      </c>
      <c r="E8" s="32">
        <v>247198.24424187999</v>
      </c>
      <c r="F8" s="32">
        <v>52920.121647863198</v>
      </c>
      <c r="G8" s="32">
        <v>247198.24424187999</v>
      </c>
      <c r="H8" s="32">
        <v>0.176330833639501</v>
      </c>
    </row>
    <row r="9" spans="1:8" ht="14.25" x14ac:dyDescent="0.2">
      <c r="A9" s="32">
        <v>8</v>
      </c>
      <c r="B9" s="33">
        <v>19</v>
      </c>
      <c r="C9" s="32">
        <v>19915</v>
      </c>
      <c r="D9" s="32">
        <v>160700.68196581199</v>
      </c>
      <c r="E9" s="32">
        <v>136760.84152136801</v>
      </c>
      <c r="F9" s="32">
        <v>23939.840444444399</v>
      </c>
      <c r="G9" s="32">
        <v>136760.84152136801</v>
      </c>
      <c r="H9" s="32">
        <v>0.148971616993744</v>
      </c>
    </row>
    <row r="10" spans="1:8" ht="14.25" x14ac:dyDescent="0.2">
      <c r="A10" s="32">
        <v>9</v>
      </c>
      <c r="B10" s="33">
        <v>21</v>
      </c>
      <c r="C10" s="32">
        <v>194885</v>
      </c>
      <c r="D10" s="32">
        <v>867681.06130940199</v>
      </c>
      <c r="E10" s="32">
        <v>798907.27941623901</v>
      </c>
      <c r="F10" s="32">
        <v>68773.781893162406</v>
      </c>
      <c r="G10" s="32">
        <v>798907.27941623901</v>
      </c>
      <c r="H10" s="36">
        <v>7.9261591568423898E-2</v>
      </c>
    </row>
    <row r="11" spans="1:8" ht="14.25" x14ac:dyDescent="0.2">
      <c r="A11" s="32">
        <v>10</v>
      </c>
      <c r="B11" s="33">
        <v>22</v>
      </c>
      <c r="C11" s="32">
        <v>32656</v>
      </c>
      <c r="D11" s="32">
        <v>465454.95262820501</v>
      </c>
      <c r="E11" s="32">
        <v>406986.78491709399</v>
      </c>
      <c r="F11" s="32">
        <v>58468.167711111098</v>
      </c>
      <c r="G11" s="32">
        <v>406986.78491709399</v>
      </c>
      <c r="H11" s="32">
        <v>0.12561509418036901</v>
      </c>
    </row>
    <row r="12" spans="1:8" ht="14.25" x14ac:dyDescent="0.2">
      <c r="A12" s="32">
        <v>11</v>
      </c>
      <c r="B12" s="33">
        <v>23</v>
      </c>
      <c r="C12" s="32">
        <v>260956.81899999999</v>
      </c>
      <c r="D12" s="32">
        <v>2213230.5022589699</v>
      </c>
      <c r="E12" s="32">
        <v>1921370.58986325</v>
      </c>
      <c r="F12" s="32">
        <v>291859.91239572602</v>
      </c>
      <c r="G12" s="32">
        <v>1921370.58986325</v>
      </c>
      <c r="H12" s="32">
        <v>0.131870544933225</v>
      </c>
    </row>
    <row r="13" spans="1:8" ht="14.25" x14ac:dyDescent="0.2">
      <c r="A13" s="32">
        <v>12</v>
      </c>
      <c r="B13" s="33">
        <v>24</v>
      </c>
      <c r="C13" s="32">
        <v>39824.553999999996</v>
      </c>
      <c r="D13" s="32">
        <v>722967.29043675202</v>
      </c>
      <c r="E13" s="32">
        <v>643857.22783076903</v>
      </c>
      <c r="F13" s="32">
        <v>79110.062605982894</v>
      </c>
      <c r="G13" s="32">
        <v>643857.22783076903</v>
      </c>
      <c r="H13" s="32">
        <v>0.109424124234157</v>
      </c>
    </row>
    <row r="14" spans="1:8" ht="14.25" x14ac:dyDescent="0.2">
      <c r="A14" s="32">
        <v>13</v>
      </c>
      <c r="B14" s="33">
        <v>25</v>
      </c>
      <c r="C14" s="32">
        <v>102555</v>
      </c>
      <c r="D14" s="32">
        <v>1151003.9154000001</v>
      </c>
      <c r="E14" s="32">
        <v>1071032.3271999999</v>
      </c>
      <c r="F14" s="32">
        <v>79971.588199999998</v>
      </c>
      <c r="G14" s="32">
        <v>1071032.3271999999</v>
      </c>
      <c r="H14" s="32">
        <v>6.9479857652967297E-2</v>
      </c>
    </row>
    <row r="15" spans="1:8" ht="14.25" x14ac:dyDescent="0.2">
      <c r="A15" s="32">
        <v>14</v>
      </c>
      <c r="B15" s="33">
        <v>26</v>
      </c>
      <c r="C15" s="32">
        <v>77278</v>
      </c>
      <c r="D15" s="32">
        <v>427899.35723428603</v>
      </c>
      <c r="E15" s="32">
        <v>385896.056450715</v>
      </c>
      <c r="F15" s="32">
        <v>42003.300783571598</v>
      </c>
      <c r="G15" s="32">
        <v>385896.056450715</v>
      </c>
      <c r="H15" s="32">
        <v>9.8161635612305106E-2</v>
      </c>
    </row>
    <row r="16" spans="1:8" ht="14.25" x14ac:dyDescent="0.2">
      <c r="A16" s="32">
        <v>15</v>
      </c>
      <c r="B16" s="33">
        <v>27</v>
      </c>
      <c r="C16" s="32">
        <v>173969.29399999999</v>
      </c>
      <c r="D16" s="32">
        <v>1303768.4648333299</v>
      </c>
      <c r="E16" s="32">
        <v>1230321.4149</v>
      </c>
      <c r="F16" s="32">
        <v>73447.049933333299</v>
      </c>
      <c r="G16" s="32">
        <v>1230321.4149</v>
      </c>
      <c r="H16" s="32">
        <v>5.6334427403659001E-2</v>
      </c>
    </row>
    <row r="17" spans="1:8" ht="14.25" x14ac:dyDescent="0.2">
      <c r="A17" s="32">
        <v>16</v>
      </c>
      <c r="B17" s="33">
        <v>29</v>
      </c>
      <c r="C17" s="32">
        <v>242462</v>
      </c>
      <c r="D17" s="32">
        <v>3091744.5827000001</v>
      </c>
      <c r="E17" s="32">
        <v>2718251.5574487201</v>
      </c>
      <c r="F17" s="32">
        <v>373493.02525128197</v>
      </c>
      <c r="G17" s="32">
        <v>2718251.5574487201</v>
      </c>
      <c r="H17" s="32">
        <v>0.120803324873982</v>
      </c>
    </row>
    <row r="18" spans="1:8" ht="14.25" x14ac:dyDescent="0.2">
      <c r="A18" s="32">
        <v>17</v>
      </c>
      <c r="B18" s="33">
        <v>31</v>
      </c>
      <c r="C18" s="32">
        <v>38353.531999999999</v>
      </c>
      <c r="D18" s="32">
        <v>341275.49775203801</v>
      </c>
      <c r="E18" s="32">
        <v>287450.77009481599</v>
      </c>
      <c r="F18" s="32">
        <v>53824.727657222102</v>
      </c>
      <c r="G18" s="32">
        <v>287450.77009481599</v>
      </c>
      <c r="H18" s="32">
        <v>0.157716355295831</v>
      </c>
    </row>
    <row r="19" spans="1:8" ht="14.25" x14ac:dyDescent="0.2">
      <c r="A19" s="32">
        <v>18</v>
      </c>
      <c r="B19" s="33">
        <v>32</v>
      </c>
      <c r="C19" s="32">
        <v>28932.557000000001</v>
      </c>
      <c r="D19" s="32">
        <v>443826.35033361299</v>
      </c>
      <c r="E19" s="32">
        <v>423591.46381664701</v>
      </c>
      <c r="F19" s="32">
        <v>20234.8865169663</v>
      </c>
      <c r="G19" s="32">
        <v>423591.46381664701</v>
      </c>
      <c r="H19" s="32">
        <v>4.5591899853977297E-2</v>
      </c>
    </row>
    <row r="20" spans="1:8" ht="14.25" x14ac:dyDescent="0.2">
      <c r="A20" s="32">
        <v>19</v>
      </c>
      <c r="B20" s="33">
        <v>33</v>
      </c>
      <c r="C20" s="32">
        <v>40680.79</v>
      </c>
      <c r="D20" s="32">
        <v>692088.15449748898</v>
      </c>
      <c r="E20" s="32">
        <v>540220.60942047404</v>
      </c>
      <c r="F20" s="32">
        <v>151867.54507701501</v>
      </c>
      <c r="G20" s="32">
        <v>540220.60942047404</v>
      </c>
      <c r="H20" s="32">
        <v>0.21943381647282001</v>
      </c>
    </row>
    <row r="21" spans="1:8" ht="14.25" x14ac:dyDescent="0.2">
      <c r="A21" s="32">
        <v>20</v>
      </c>
      <c r="B21" s="33">
        <v>34</v>
      </c>
      <c r="C21" s="32">
        <v>58529.624000000003</v>
      </c>
      <c r="D21" s="32">
        <v>342122.341518917</v>
      </c>
      <c r="E21" s="32">
        <v>248288.02233168599</v>
      </c>
      <c r="F21" s="32">
        <v>93834.319187230896</v>
      </c>
      <c r="G21" s="32">
        <v>248288.02233168599</v>
      </c>
      <c r="H21" s="32">
        <v>0.274271241014649</v>
      </c>
    </row>
    <row r="22" spans="1:8" ht="14.25" x14ac:dyDescent="0.2">
      <c r="A22" s="32">
        <v>21</v>
      </c>
      <c r="B22" s="33">
        <v>35</v>
      </c>
      <c r="C22" s="32">
        <v>83216.474000000002</v>
      </c>
      <c r="D22" s="32">
        <v>1803687.4436061899</v>
      </c>
      <c r="E22" s="32">
        <v>1817835.50544602</v>
      </c>
      <c r="F22" s="32">
        <v>-14148.061839823</v>
      </c>
      <c r="G22" s="32">
        <v>1817835.50544602</v>
      </c>
      <c r="H22" s="32">
        <v>-7.8439653666026194E-3</v>
      </c>
    </row>
    <row r="23" spans="1:8" ht="14.25" x14ac:dyDescent="0.2">
      <c r="A23" s="32">
        <v>22</v>
      </c>
      <c r="B23" s="33">
        <v>36</v>
      </c>
      <c r="C23" s="32">
        <v>187923.31</v>
      </c>
      <c r="D23" s="32">
        <v>739589.02175132697</v>
      </c>
      <c r="E23" s="32">
        <v>643437.23271046102</v>
      </c>
      <c r="F23" s="32">
        <v>96151.789040866395</v>
      </c>
      <c r="G23" s="32">
        <v>643437.23271046102</v>
      </c>
      <c r="H23" s="32">
        <v>0.13000705285373401</v>
      </c>
    </row>
    <row r="24" spans="1:8" ht="14.25" x14ac:dyDescent="0.2">
      <c r="A24" s="32">
        <v>23</v>
      </c>
      <c r="B24" s="33">
        <v>37</v>
      </c>
      <c r="C24" s="32">
        <v>105380.6</v>
      </c>
      <c r="D24" s="32">
        <v>925612.83665486705</v>
      </c>
      <c r="E24" s="32">
        <v>826454.47805594804</v>
      </c>
      <c r="F24" s="32">
        <v>99158.358598919294</v>
      </c>
      <c r="G24" s="32">
        <v>826454.47805594804</v>
      </c>
      <c r="H24" s="32">
        <v>0.107127250911163</v>
      </c>
    </row>
    <row r="25" spans="1:8" ht="14.25" x14ac:dyDescent="0.2">
      <c r="A25" s="32">
        <v>24</v>
      </c>
      <c r="B25" s="33">
        <v>38</v>
      </c>
      <c r="C25" s="32">
        <v>195825.81099999999</v>
      </c>
      <c r="D25" s="32">
        <v>980884.08262477897</v>
      </c>
      <c r="E25" s="32">
        <v>955401.12896460202</v>
      </c>
      <c r="F25" s="32">
        <v>25482.953660177001</v>
      </c>
      <c r="G25" s="32">
        <v>955401.12896460202</v>
      </c>
      <c r="H25" s="32">
        <v>2.59795771096482E-2</v>
      </c>
    </row>
    <row r="26" spans="1:8" ht="14.25" x14ac:dyDescent="0.2">
      <c r="A26" s="32">
        <v>25</v>
      </c>
      <c r="B26" s="33">
        <v>39</v>
      </c>
      <c r="C26" s="32">
        <v>113798.554</v>
      </c>
      <c r="D26" s="32">
        <v>152478.112106671</v>
      </c>
      <c r="E26" s="32">
        <v>112331.969875157</v>
      </c>
      <c r="F26" s="32">
        <v>40146.142231513797</v>
      </c>
      <c r="G26" s="32">
        <v>112331.969875157</v>
      </c>
      <c r="H26" s="32">
        <v>0.26329118112000399</v>
      </c>
    </row>
    <row r="27" spans="1:8" ht="14.25" x14ac:dyDescent="0.2">
      <c r="A27" s="32">
        <v>26</v>
      </c>
      <c r="B27" s="33">
        <v>40</v>
      </c>
      <c r="C27" s="32">
        <v>0.29199999999999998</v>
      </c>
      <c r="D27" s="32">
        <v>25.840699999999998</v>
      </c>
      <c r="E27" s="32">
        <v>3.0485000000000002</v>
      </c>
      <c r="F27" s="32">
        <v>22.792200000000001</v>
      </c>
      <c r="G27" s="32">
        <v>3.0485000000000002</v>
      </c>
      <c r="H27" s="32">
        <v>0.88202718966591498</v>
      </c>
    </row>
    <row r="28" spans="1:8" ht="14.25" x14ac:dyDescent="0.2">
      <c r="A28" s="32">
        <v>27</v>
      </c>
      <c r="B28" s="33">
        <v>42</v>
      </c>
      <c r="C28" s="32">
        <v>19132.511999999999</v>
      </c>
      <c r="D28" s="32">
        <v>298897.74619999999</v>
      </c>
      <c r="E28" s="32">
        <v>278035.21139999997</v>
      </c>
      <c r="F28" s="32">
        <v>20862.534800000001</v>
      </c>
      <c r="G28" s="32">
        <v>278035.21139999997</v>
      </c>
      <c r="H28" s="32">
        <v>6.9798233895147402E-2</v>
      </c>
    </row>
    <row r="29" spans="1:8" ht="14.25" x14ac:dyDescent="0.2">
      <c r="A29" s="32">
        <v>28</v>
      </c>
      <c r="B29" s="33">
        <v>75</v>
      </c>
      <c r="C29" s="32">
        <v>455</v>
      </c>
      <c r="D29" s="32">
        <v>316423.07692307699</v>
      </c>
      <c r="E29" s="32">
        <v>298777.717948718</v>
      </c>
      <c r="F29" s="32">
        <v>17645.358974358998</v>
      </c>
      <c r="G29" s="32">
        <v>298777.717948718</v>
      </c>
      <c r="H29" s="32">
        <v>5.57650824520887E-2</v>
      </c>
    </row>
    <row r="30" spans="1:8" ht="14.25" x14ac:dyDescent="0.2">
      <c r="A30" s="32">
        <v>29</v>
      </c>
      <c r="B30" s="33">
        <v>76</v>
      </c>
      <c r="C30" s="32">
        <v>4705</v>
      </c>
      <c r="D30" s="32">
        <v>948640.00275641005</v>
      </c>
      <c r="E30" s="32">
        <v>885716.14437606803</v>
      </c>
      <c r="F30" s="32">
        <v>62923.858380341902</v>
      </c>
      <c r="G30" s="32">
        <v>885716.14437606803</v>
      </c>
      <c r="H30" s="32">
        <v>6.6330597695129404E-2</v>
      </c>
    </row>
    <row r="31" spans="1:8" ht="14.25" x14ac:dyDescent="0.2">
      <c r="A31" s="32">
        <v>30</v>
      </c>
      <c r="B31" s="33">
        <v>99</v>
      </c>
      <c r="C31" s="32">
        <v>37</v>
      </c>
      <c r="D31" s="32">
        <v>37222.031162544401</v>
      </c>
      <c r="E31" s="32">
        <v>31259.065895166801</v>
      </c>
      <c r="F31" s="32">
        <v>5962.96526737766</v>
      </c>
      <c r="G31" s="32">
        <v>31259.065895166801</v>
      </c>
      <c r="H31" s="32">
        <v>0.16019988918224401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2014-12-15T00:23:06Z</dcterms:modified>
</cp:coreProperties>
</file>