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<sst xmlns="http://schemas.openxmlformats.org/spreadsheetml/2006/main" count="116" uniqueCount="73">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</sst>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55ac0bbe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55ac0be9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55ac0be9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61" t="s">
        <v>5</v>
      </c>
      <c r="B3" s="61"/>
      <c r="C3" s="61"/>
      <c r="D3" s="61"/>
      <c r="E3" s="15">
        <f>RA!D7</f>
        <v>13900097.26</v>
      </c>
      <c r="F3" s="25">
        <f>RA!I7</f>
        <v>1753737.902</v>
      </c>
      <c r="G3" s="16">
        <f>E3-F3</f>
        <v>12146359.357999999</v>
      </c>
      <c r="H3" s="27">
        <f>RA!J7</f>
        <v>12.616731158038</v>
      </c>
      <c r="I3" s="20">
        <f>SUM(I4:I40)</f>
        <v>13900101.014626238</v>
      </c>
      <c r="J3" s="21">
        <f>SUM(J4:J40)</f>
        <v>12146359.324358229</v>
      </c>
      <c r="K3" s="22">
        <f>E3-I3</f>
        <v>-3.7546262387186289</v>
      </c>
      <c r="L3" s="22">
        <f>G3-J3</f>
        <v>3.3641770482063293E-2</v>
      </c>
    </row>
    <row r="4" spans="1:13" x14ac:dyDescent="0.15">
      <c r="A4" s="62">
        <f>RA!A8</f>
        <v>41989</v>
      </c>
      <c r="B4" s="12">
        <v>12</v>
      </c>
      <c r="C4" s="59" t="s">
        <v>6</v>
      </c>
      <c r="D4" s="59"/>
      <c r="E4" s="15">
        <f>VLOOKUP(C4,RA!B8:D39,3,0)</f>
        <v>568269.72849999997</v>
      </c>
      <c r="F4" s="25">
        <f>VLOOKUP(C4,RA!B8:I43,8,0)</f>
        <v>131838.59210000001</v>
      </c>
      <c r="G4" s="16">
        <f t="shared" ref="G4:G40" si="0">E4-F4</f>
        <v>436431.13639999996</v>
      </c>
      <c r="H4" s="27">
        <f>RA!J8</f>
        <v>23.200002655077199</v>
      </c>
      <c r="I4" s="20">
        <f>VLOOKUP(B4,RMS!B:D,3,FALSE)</f>
        <v>568270.36997179501</v>
      </c>
      <c r="J4" s="21">
        <f>VLOOKUP(B4,RMS!B:E,4,FALSE)</f>
        <v>436431.13998546998</v>
      </c>
      <c r="K4" s="22">
        <f t="shared" ref="K4:K40" si="1">E4-I4</f>
        <v>-0.64147179503925145</v>
      </c>
      <c r="L4" s="22">
        <f t="shared" ref="L4:L40" si="2">G4-J4</f>
        <v>-3.5854700254276395E-3</v>
      </c>
    </row>
    <row r="5" spans="1:13" x14ac:dyDescent="0.15">
      <c r="A5" s="62"/>
      <c r="B5" s="12">
        <v>13</v>
      </c>
      <c r="C5" s="59" t="s">
        <v>7</v>
      </c>
      <c r="D5" s="59"/>
      <c r="E5" s="15">
        <f>VLOOKUP(C5,RA!B8:D40,3,0)</f>
        <v>71062.511599999998</v>
      </c>
      <c r="F5" s="25">
        <f>VLOOKUP(C5,RA!B9:I44,8,0)</f>
        <v>16976.509399999999</v>
      </c>
      <c r="G5" s="16">
        <f t="shared" si="0"/>
        <v>54086.002200000003</v>
      </c>
      <c r="H5" s="27">
        <f>RA!J9</f>
        <v>23.889543189182799</v>
      </c>
      <c r="I5" s="20">
        <f>VLOOKUP(B5,RMS!B:D,3,FALSE)</f>
        <v>71062.552900075607</v>
      </c>
      <c r="J5" s="21">
        <f>VLOOKUP(B5,RMS!B:E,4,FALSE)</f>
        <v>54086.000187671103</v>
      </c>
      <c r="K5" s="22">
        <f t="shared" si="1"/>
        <v>-4.130007560888771E-2</v>
      </c>
      <c r="L5" s="22">
        <f t="shared" si="2"/>
        <v>2.0123288995819166E-3</v>
      </c>
      <c r="M5" s="35"/>
    </row>
    <row r="6" spans="1:13" x14ac:dyDescent="0.15">
      <c r="A6" s="62"/>
      <c r="B6" s="12">
        <v>14</v>
      </c>
      <c r="C6" s="59" t="s">
        <v>8</v>
      </c>
      <c r="D6" s="59"/>
      <c r="E6" s="15">
        <f>VLOOKUP(C6,RA!B10:D41,3,0)</f>
        <v>87988.390299999999</v>
      </c>
      <c r="F6" s="25">
        <f>VLOOKUP(C6,RA!B10:I45,8,0)</f>
        <v>22786.526399999999</v>
      </c>
      <c r="G6" s="16">
        <f t="shared" si="0"/>
        <v>65201.863899999997</v>
      </c>
      <c r="H6" s="27">
        <f>RA!J10</f>
        <v>25.8971965759442</v>
      </c>
      <c r="I6" s="20">
        <f>VLOOKUP(B6,RMS!B:D,3,FALSE)</f>
        <v>87990.170358974399</v>
      </c>
      <c r="J6" s="21">
        <f>VLOOKUP(B6,RMS!B:E,4,FALSE)</f>
        <v>65201.863535042699</v>
      </c>
      <c r="K6" s="22">
        <f t="shared" si="1"/>
        <v>-1.7800589744001627</v>
      </c>
      <c r="L6" s="22">
        <f t="shared" si="2"/>
        <v>3.6495729727903381E-4</v>
      </c>
      <c r="M6" s="35"/>
    </row>
    <row r="7" spans="1:13" x14ac:dyDescent="0.15">
      <c r="A7" s="62"/>
      <c r="B7" s="12">
        <v>15</v>
      </c>
      <c r="C7" s="59" t="s">
        <v>9</v>
      </c>
      <c r="D7" s="59"/>
      <c r="E7" s="15">
        <f>VLOOKUP(C7,RA!B10:D42,3,0)</f>
        <v>82493.304099999994</v>
      </c>
      <c r="F7" s="25">
        <f>VLOOKUP(C7,RA!B11:I46,8,0)</f>
        <v>18503.853899999998</v>
      </c>
      <c r="G7" s="16">
        <f t="shared" si="0"/>
        <v>63989.450199999992</v>
      </c>
      <c r="H7" s="27">
        <f>RA!J11</f>
        <v>22.430734350959298</v>
      </c>
      <c r="I7" s="20">
        <f>VLOOKUP(B7,RMS!B:D,3,FALSE)</f>
        <v>82493.334884615397</v>
      </c>
      <c r="J7" s="21">
        <f>VLOOKUP(B7,RMS!B:E,4,FALSE)</f>
        <v>63989.450237606798</v>
      </c>
      <c r="K7" s="22">
        <f t="shared" si="1"/>
        <v>-3.0784615402808413E-2</v>
      </c>
      <c r="L7" s="22">
        <f t="shared" si="2"/>
        <v>-3.7606805562973022E-5</v>
      </c>
      <c r="M7" s="35"/>
    </row>
    <row r="8" spans="1:13" x14ac:dyDescent="0.15">
      <c r="A8" s="62"/>
      <c r="B8" s="12">
        <v>16</v>
      </c>
      <c r="C8" s="59" t="s">
        <v>10</v>
      </c>
      <c r="D8" s="59"/>
      <c r="E8" s="15">
        <f>VLOOKUP(C8,RA!B12:D43,3,0)</f>
        <v>270767.49099999998</v>
      </c>
      <c r="F8" s="25">
        <f>VLOOKUP(C8,RA!B12:I47,8,0)</f>
        <v>41788.686399999999</v>
      </c>
      <c r="G8" s="16">
        <f t="shared" si="0"/>
        <v>228978.80459999997</v>
      </c>
      <c r="H8" s="27">
        <f>RA!J12</f>
        <v>15.4334208459316</v>
      </c>
      <c r="I8" s="20">
        <f>VLOOKUP(B8,RMS!B:D,3,FALSE)</f>
        <v>270767.49509914499</v>
      </c>
      <c r="J8" s="21">
        <f>VLOOKUP(B8,RMS!B:E,4,FALSE)</f>
        <v>228978.80486239301</v>
      </c>
      <c r="K8" s="22">
        <f t="shared" si="1"/>
        <v>-4.0991450077854097E-3</v>
      </c>
      <c r="L8" s="22">
        <f t="shared" si="2"/>
        <v>-2.6239303406327963E-4</v>
      </c>
      <c r="M8" s="35"/>
    </row>
    <row r="9" spans="1:13" x14ac:dyDescent="0.15">
      <c r="A9" s="62"/>
      <c r="B9" s="12">
        <v>17</v>
      </c>
      <c r="C9" s="59" t="s">
        <v>11</v>
      </c>
      <c r="D9" s="59"/>
      <c r="E9" s="15">
        <f>VLOOKUP(C9,RA!B12:D44,3,0)</f>
        <v>339129.80119999999</v>
      </c>
      <c r="F9" s="25">
        <f>VLOOKUP(C9,RA!B13:I48,8,0)</f>
        <v>70427.4038</v>
      </c>
      <c r="G9" s="16">
        <f t="shared" si="0"/>
        <v>268702.39740000002</v>
      </c>
      <c r="H9" s="27">
        <f>RA!J13</f>
        <v>20.767093764922699</v>
      </c>
      <c r="I9" s="20">
        <f>VLOOKUP(B9,RMS!B:D,3,FALSE)</f>
        <v>339129.98447094002</v>
      </c>
      <c r="J9" s="21">
        <f>VLOOKUP(B9,RMS!B:E,4,FALSE)</f>
        <v>268702.39754444401</v>
      </c>
      <c r="K9" s="22">
        <f t="shared" si="1"/>
        <v>-0.18327094003325328</v>
      </c>
      <c r="L9" s="22">
        <f t="shared" si="2"/>
        <v>-1.4444399857893586E-4</v>
      </c>
      <c r="M9" s="35"/>
    </row>
    <row r="10" spans="1:13" x14ac:dyDescent="0.15">
      <c r="A10" s="62"/>
      <c r="B10" s="12">
        <v>18</v>
      </c>
      <c r="C10" s="59" t="s">
        <v>12</v>
      </c>
      <c r="D10" s="59"/>
      <c r="E10" s="15">
        <f>VLOOKUP(C10,RA!B14:D45,3,0)</f>
        <v>217267.212</v>
      </c>
      <c r="F10" s="25">
        <f>VLOOKUP(C10,RA!B14:I49,8,0)</f>
        <v>38119.129500000003</v>
      </c>
      <c r="G10" s="16">
        <f t="shared" si="0"/>
        <v>179148.08249999999</v>
      </c>
      <c r="H10" s="27">
        <f>RA!J14</f>
        <v>17.544814585276701</v>
      </c>
      <c r="I10" s="20">
        <f>VLOOKUP(B10,RMS!B:D,3,FALSE)</f>
        <v>217267.21684102601</v>
      </c>
      <c r="J10" s="21">
        <f>VLOOKUP(B10,RMS!B:E,4,FALSE)</f>
        <v>179148.08888290601</v>
      </c>
      <c r="K10" s="22">
        <f t="shared" si="1"/>
        <v>-4.8410260060336441E-3</v>
      </c>
      <c r="L10" s="22">
        <f t="shared" si="2"/>
        <v>-6.3829060236457735E-3</v>
      </c>
      <c r="M10" s="35"/>
    </row>
    <row r="11" spans="1:13" x14ac:dyDescent="0.15">
      <c r="A11" s="62"/>
      <c r="B11" s="12">
        <v>19</v>
      </c>
      <c r="C11" s="59" t="s">
        <v>13</v>
      </c>
      <c r="D11" s="59"/>
      <c r="E11" s="15">
        <f>VLOOKUP(C11,RA!B14:D46,3,0)</f>
        <v>103517.50689999999</v>
      </c>
      <c r="F11" s="25">
        <f>VLOOKUP(C11,RA!B15:I50,8,0)</f>
        <v>19197.199199999999</v>
      </c>
      <c r="G11" s="16">
        <f t="shared" si="0"/>
        <v>84320.30769999999</v>
      </c>
      <c r="H11" s="27">
        <f>RA!J15</f>
        <v>18.544881706381201</v>
      </c>
      <c r="I11" s="20">
        <f>VLOOKUP(B11,RMS!B:D,3,FALSE)</f>
        <v>103517.605306838</v>
      </c>
      <c r="J11" s="21">
        <f>VLOOKUP(B11,RMS!B:E,4,FALSE)</f>
        <v>84320.309136752097</v>
      </c>
      <c r="K11" s="22">
        <f t="shared" si="1"/>
        <v>-9.8406838005757891E-2</v>
      </c>
      <c r="L11" s="22">
        <f t="shared" si="2"/>
        <v>-1.4367521071108058E-3</v>
      </c>
      <c r="M11" s="35"/>
    </row>
    <row r="12" spans="1:13" x14ac:dyDescent="0.15">
      <c r="A12" s="62"/>
      <c r="B12" s="12">
        <v>21</v>
      </c>
      <c r="C12" s="59" t="s">
        <v>14</v>
      </c>
      <c r="D12" s="59"/>
      <c r="E12" s="15">
        <f>VLOOKUP(C12,RA!B16:D47,3,0)</f>
        <v>512883.0134</v>
      </c>
      <c r="F12" s="25">
        <f>VLOOKUP(C12,RA!B16:I51,8,0)</f>
        <v>42266.604299999999</v>
      </c>
      <c r="G12" s="16">
        <f t="shared" si="0"/>
        <v>470616.40909999999</v>
      </c>
      <c r="H12" s="27">
        <f>RA!J16</f>
        <v>8.2409834593285805</v>
      </c>
      <c r="I12" s="20">
        <f>VLOOKUP(B12,RMS!B:D,3,FALSE)</f>
        <v>512882.78221623902</v>
      </c>
      <c r="J12" s="21">
        <f>VLOOKUP(B12,RMS!B:E,4,FALSE)</f>
        <v>470616.409573504</v>
      </c>
      <c r="K12" s="22">
        <f t="shared" si="1"/>
        <v>0.23118376097409055</v>
      </c>
      <c r="L12" s="22">
        <f t="shared" si="2"/>
        <v>-4.7350401291623712E-4</v>
      </c>
      <c r="M12" s="35"/>
    </row>
    <row r="13" spans="1:13" x14ac:dyDescent="0.15">
      <c r="A13" s="62"/>
      <c r="B13" s="12">
        <v>22</v>
      </c>
      <c r="C13" s="59" t="s">
        <v>15</v>
      </c>
      <c r="D13" s="59"/>
      <c r="E13" s="15">
        <f>VLOOKUP(C13,RA!B16:D48,3,0)</f>
        <v>439025.1004</v>
      </c>
      <c r="F13" s="25">
        <f>VLOOKUP(C13,RA!B17:I52,8,0)</f>
        <v>55257.429900000003</v>
      </c>
      <c r="G13" s="16">
        <f t="shared" si="0"/>
        <v>383767.67050000001</v>
      </c>
      <c r="H13" s="27">
        <f>RA!J17</f>
        <v>12.5863942288617</v>
      </c>
      <c r="I13" s="20">
        <f>VLOOKUP(B13,RMS!B:D,3,FALSE)</f>
        <v>439025.18752734998</v>
      </c>
      <c r="J13" s="21">
        <f>VLOOKUP(B13,RMS!B:E,4,FALSE)</f>
        <v>383767.67022905999</v>
      </c>
      <c r="K13" s="22">
        <f t="shared" si="1"/>
        <v>-8.7127349979709834E-2</v>
      </c>
      <c r="L13" s="22">
        <f t="shared" si="2"/>
        <v>2.7094001416116953E-4</v>
      </c>
      <c r="M13" s="35"/>
    </row>
    <row r="14" spans="1:13" x14ac:dyDescent="0.15">
      <c r="A14" s="62"/>
      <c r="B14" s="12">
        <v>23</v>
      </c>
      <c r="C14" s="59" t="s">
        <v>16</v>
      </c>
      <c r="D14" s="59"/>
      <c r="E14" s="15">
        <f>VLOOKUP(C14,RA!B18:D49,3,0)</f>
        <v>1270298.7217000001</v>
      </c>
      <c r="F14" s="25">
        <f>VLOOKUP(C14,RA!B18:I53,8,0)</f>
        <v>196310.51420000001</v>
      </c>
      <c r="G14" s="16">
        <f t="shared" si="0"/>
        <v>1073988.2075</v>
      </c>
      <c r="H14" s="27">
        <f>RA!J18</f>
        <v>15.4538858338206</v>
      </c>
      <c r="I14" s="20">
        <f>VLOOKUP(B14,RMS!B:D,3,FALSE)</f>
        <v>1270298.5693564101</v>
      </c>
      <c r="J14" s="21">
        <f>VLOOKUP(B14,RMS!B:E,4,FALSE)</f>
        <v>1073988.22240427</v>
      </c>
      <c r="K14" s="22">
        <f t="shared" si="1"/>
        <v>0.15234359004534781</v>
      </c>
      <c r="L14" s="22">
        <f t="shared" si="2"/>
        <v>-1.4904269948601723E-2</v>
      </c>
      <c r="M14" s="35"/>
    </row>
    <row r="15" spans="1:13" x14ac:dyDescent="0.15">
      <c r="A15" s="62"/>
      <c r="B15" s="12">
        <v>24</v>
      </c>
      <c r="C15" s="59" t="s">
        <v>17</v>
      </c>
      <c r="D15" s="59"/>
      <c r="E15" s="15">
        <f>VLOOKUP(C15,RA!B18:D50,3,0)</f>
        <v>505073.79139999999</v>
      </c>
      <c r="F15" s="25">
        <f>VLOOKUP(C15,RA!B19:I54,8,0)</f>
        <v>58851.349300000002</v>
      </c>
      <c r="G15" s="16">
        <f t="shared" si="0"/>
        <v>446222.44209999999</v>
      </c>
      <c r="H15" s="27">
        <f>RA!J19</f>
        <v>11.652029921582701</v>
      </c>
      <c r="I15" s="20">
        <f>VLOOKUP(B15,RMS!B:D,3,FALSE)</f>
        <v>505073.723357265</v>
      </c>
      <c r="J15" s="21">
        <f>VLOOKUP(B15,RMS!B:E,4,FALSE)</f>
        <v>446222.44124700897</v>
      </c>
      <c r="K15" s="22">
        <f t="shared" si="1"/>
        <v>6.8042734987102449E-2</v>
      </c>
      <c r="L15" s="22">
        <f t="shared" si="2"/>
        <v>8.5299101192504168E-4</v>
      </c>
      <c r="M15" s="35"/>
    </row>
    <row r="16" spans="1:13" x14ac:dyDescent="0.15">
      <c r="A16" s="62"/>
      <c r="B16" s="12">
        <v>25</v>
      </c>
      <c r="C16" s="59" t="s">
        <v>18</v>
      </c>
      <c r="D16" s="59"/>
      <c r="E16" s="15">
        <f>VLOOKUP(C16,RA!B20:D51,3,0)</f>
        <v>902520.53859999997</v>
      </c>
      <c r="F16" s="25">
        <f>VLOOKUP(C16,RA!B20:I55,8,0)</f>
        <v>64710.845800000003</v>
      </c>
      <c r="G16" s="16">
        <f t="shared" si="0"/>
        <v>837809.69279999996</v>
      </c>
      <c r="H16" s="27">
        <f>RA!J20</f>
        <v>7.1700136487065604</v>
      </c>
      <c r="I16" s="20">
        <f>VLOOKUP(B16,RMS!B:D,3,FALSE)</f>
        <v>902520.65489999996</v>
      </c>
      <c r="J16" s="21">
        <f>VLOOKUP(B16,RMS!B:E,4,FALSE)</f>
        <v>837809.69279999996</v>
      </c>
      <c r="K16" s="22">
        <f t="shared" si="1"/>
        <v>-0.1162999999942258</v>
      </c>
      <c r="L16" s="22">
        <f t="shared" si="2"/>
        <v>0</v>
      </c>
      <c r="M16" s="35"/>
    </row>
    <row r="17" spans="1:13" x14ac:dyDescent="0.15">
      <c r="A17" s="62"/>
      <c r="B17" s="12">
        <v>26</v>
      </c>
      <c r="C17" s="59" t="s">
        <v>19</v>
      </c>
      <c r="D17" s="59"/>
      <c r="E17" s="15">
        <f>VLOOKUP(C17,RA!B20:D52,3,0)</f>
        <v>289090.9166</v>
      </c>
      <c r="F17" s="25">
        <f>VLOOKUP(C17,RA!B21:I56,8,0)</f>
        <v>38128.473599999998</v>
      </c>
      <c r="G17" s="16">
        <f t="shared" si="0"/>
        <v>250962.443</v>
      </c>
      <c r="H17" s="27">
        <f>RA!J21</f>
        <v>13.1890942989248</v>
      </c>
      <c r="I17" s="20">
        <f>VLOOKUP(B17,RMS!B:D,3,FALSE)</f>
        <v>289090.60700000002</v>
      </c>
      <c r="J17" s="21">
        <f>VLOOKUP(B17,RMS!B:E,4,FALSE)</f>
        <v>250962.443</v>
      </c>
      <c r="K17" s="22">
        <f t="shared" si="1"/>
        <v>0.30959999997867271</v>
      </c>
      <c r="L17" s="22">
        <f t="shared" si="2"/>
        <v>0</v>
      </c>
      <c r="M17" s="35"/>
    </row>
    <row r="18" spans="1:13" x14ac:dyDescent="0.15">
      <c r="A18" s="62"/>
      <c r="B18" s="12">
        <v>27</v>
      </c>
      <c r="C18" s="59" t="s">
        <v>20</v>
      </c>
      <c r="D18" s="59"/>
      <c r="E18" s="15">
        <f>VLOOKUP(C18,RA!B22:D53,3,0)</f>
        <v>837015.23109999998</v>
      </c>
      <c r="F18" s="25">
        <f>VLOOKUP(C18,RA!B22:I57,8,0)</f>
        <v>63679.133199999997</v>
      </c>
      <c r="G18" s="16">
        <f t="shared" si="0"/>
        <v>773336.09789999994</v>
      </c>
      <c r="H18" s="27">
        <f>RA!J22</f>
        <v>7.6078822503998298</v>
      </c>
      <c r="I18" s="20">
        <f>VLOOKUP(B18,RMS!B:D,3,FALSE)</f>
        <v>837015.960333333</v>
      </c>
      <c r="J18" s="21">
        <f>VLOOKUP(B18,RMS!B:E,4,FALSE)</f>
        <v>773336.09840000002</v>
      </c>
      <c r="K18" s="22">
        <f t="shared" si="1"/>
        <v>-0.72923333302605897</v>
      </c>
      <c r="L18" s="22">
        <f t="shared" si="2"/>
        <v>-5.0000008195638657E-4</v>
      </c>
      <c r="M18" s="35"/>
    </row>
    <row r="19" spans="1:13" x14ac:dyDescent="0.15">
      <c r="A19" s="62"/>
      <c r="B19" s="12">
        <v>29</v>
      </c>
      <c r="C19" s="59" t="s">
        <v>21</v>
      </c>
      <c r="D19" s="59"/>
      <c r="E19" s="15">
        <f>VLOOKUP(C19,RA!B22:D54,3,0)</f>
        <v>2158050.3703999999</v>
      </c>
      <c r="F19" s="25">
        <f>VLOOKUP(C19,RA!B23:I58,8,0)</f>
        <v>283792.72159999999</v>
      </c>
      <c r="G19" s="16">
        <f t="shared" si="0"/>
        <v>1874257.6487999998</v>
      </c>
      <c r="H19" s="27">
        <f>RA!J23</f>
        <v>13.1504215792423</v>
      </c>
      <c r="I19" s="20">
        <f>VLOOKUP(B19,RMS!B:D,3,FALSE)</f>
        <v>2158051.56190171</v>
      </c>
      <c r="J19" s="21">
        <f>VLOOKUP(B19,RMS!B:E,4,FALSE)</f>
        <v>1874257.67560855</v>
      </c>
      <c r="K19" s="22">
        <f t="shared" si="1"/>
        <v>-1.1915017100982368</v>
      </c>
      <c r="L19" s="22">
        <f t="shared" si="2"/>
        <v>-2.6808550115674734E-2</v>
      </c>
      <c r="M19" s="35"/>
    </row>
    <row r="20" spans="1:13" x14ac:dyDescent="0.15">
      <c r="A20" s="62"/>
      <c r="B20" s="12">
        <v>31</v>
      </c>
      <c r="C20" s="59" t="s">
        <v>22</v>
      </c>
      <c r="D20" s="59"/>
      <c r="E20" s="15">
        <f>VLOOKUP(C20,RA!B24:D55,3,0)</f>
        <v>222945.07209999999</v>
      </c>
      <c r="F20" s="25">
        <f>VLOOKUP(C20,RA!B24:I59,8,0)</f>
        <v>34374.346799999999</v>
      </c>
      <c r="G20" s="16">
        <f t="shared" si="0"/>
        <v>188570.72529999999</v>
      </c>
      <c r="H20" s="27">
        <f>RA!J24</f>
        <v>15.418303026936499</v>
      </c>
      <c r="I20" s="20">
        <f>VLOOKUP(B20,RMS!B:D,3,FALSE)</f>
        <v>222945.08209754201</v>
      </c>
      <c r="J20" s="21">
        <f>VLOOKUP(B20,RMS!B:E,4,FALSE)</f>
        <v>188570.721768138</v>
      </c>
      <c r="K20" s="22">
        <f t="shared" si="1"/>
        <v>-9.9975420162081718E-3</v>
      </c>
      <c r="L20" s="22">
        <f t="shared" si="2"/>
        <v>3.5318619920872152E-3</v>
      </c>
      <c r="M20" s="35"/>
    </row>
    <row r="21" spans="1:13" x14ac:dyDescent="0.15">
      <c r="A21" s="62"/>
      <c r="B21" s="12">
        <v>32</v>
      </c>
      <c r="C21" s="59" t="s">
        <v>23</v>
      </c>
      <c r="D21" s="59"/>
      <c r="E21" s="15">
        <f>VLOOKUP(C21,RA!B24:D56,3,0)</f>
        <v>290254.79810000001</v>
      </c>
      <c r="F21" s="25">
        <f>VLOOKUP(C21,RA!B25:I60,8,0)</f>
        <v>17128.949400000001</v>
      </c>
      <c r="G21" s="16">
        <f t="shared" si="0"/>
        <v>273125.84870000003</v>
      </c>
      <c r="H21" s="27">
        <f>RA!J25</f>
        <v>5.9013492669632504</v>
      </c>
      <c r="I21" s="20">
        <f>VLOOKUP(B21,RMS!B:D,3,FALSE)</f>
        <v>290254.80425460998</v>
      </c>
      <c r="J21" s="21">
        <f>VLOOKUP(B21,RMS!B:E,4,FALSE)</f>
        <v>273125.85327870998</v>
      </c>
      <c r="K21" s="22">
        <f t="shared" si="1"/>
        <v>-6.1546099605038762E-3</v>
      </c>
      <c r="L21" s="22">
        <f t="shared" si="2"/>
        <v>-4.5787099516019225E-3</v>
      </c>
      <c r="M21" s="35"/>
    </row>
    <row r="22" spans="1:13" x14ac:dyDescent="0.15">
      <c r="A22" s="62"/>
      <c r="B22" s="12">
        <v>33</v>
      </c>
      <c r="C22" s="59" t="s">
        <v>24</v>
      </c>
      <c r="D22" s="59"/>
      <c r="E22" s="15">
        <f>VLOOKUP(C22,RA!B26:D57,3,0)</f>
        <v>529120.49040000001</v>
      </c>
      <c r="F22" s="25">
        <f>VLOOKUP(C22,RA!B26:I61,8,0)</f>
        <v>118030.82950000001</v>
      </c>
      <c r="G22" s="16">
        <f t="shared" si="0"/>
        <v>411089.66090000002</v>
      </c>
      <c r="H22" s="27">
        <f>RA!J26</f>
        <v>22.306985203081499</v>
      </c>
      <c r="I22" s="20">
        <f>VLOOKUP(B22,RMS!B:D,3,FALSE)</f>
        <v>529120.42772923398</v>
      </c>
      <c r="J22" s="21">
        <f>VLOOKUP(B22,RMS!B:E,4,FALSE)</f>
        <v>411089.63066190103</v>
      </c>
      <c r="K22" s="22">
        <f t="shared" si="1"/>
        <v>6.2670766026712954E-2</v>
      </c>
      <c r="L22" s="22">
        <f t="shared" si="2"/>
        <v>3.0238098988775164E-2</v>
      </c>
      <c r="M22" s="35"/>
    </row>
    <row r="23" spans="1:13" x14ac:dyDescent="0.15">
      <c r="A23" s="62"/>
      <c r="B23" s="12">
        <v>34</v>
      </c>
      <c r="C23" s="59" t="s">
        <v>25</v>
      </c>
      <c r="D23" s="59"/>
      <c r="E23" s="15">
        <f>VLOOKUP(C23,RA!B26:D58,3,0)</f>
        <v>235367.16250000001</v>
      </c>
      <c r="F23" s="25">
        <f>VLOOKUP(C23,RA!B27:I62,8,0)</f>
        <v>65374.873500000002</v>
      </c>
      <c r="G23" s="16">
        <f t="shared" si="0"/>
        <v>169992.28899999999</v>
      </c>
      <c r="H23" s="27">
        <f>RA!J27</f>
        <v>27.775698532287802</v>
      </c>
      <c r="I23" s="20">
        <f>VLOOKUP(B23,RMS!B:D,3,FALSE)</f>
        <v>235367.02854877099</v>
      </c>
      <c r="J23" s="21">
        <f>VLOOKUP(B23,RMS!B:E,4,FALSE)</f>
        <v>169992.30888901901</v>
      </c>
      <c r="K23" s="22">
        <f t="shared" si="1"/>
        <v>0.13395122901420109</v>
      </c>
      <c r="L23" s="22">
        <f t="shared" si="2"/>
        <v>-1.9889019022230059E-2</v>
      </c>
      <c r="M23" s="35"/>
    </row>
    <row r="24" spans="1:13" x14ac:dyDescent="0.15">
      <c r="A24" s="62"/>
      <c r="B24" s="12">
        <v>35</v>
      </c>
      <c r="C24" s="59" t="s">
        <v>26</v>
      </c>
      <c r="D24" s="59"/>
      <c r="E24" s="15">
        <f>VLOOKUP(C24,RA!B28:D59,3,0)</f>
        <v>1024308.1311</v>
      </c>
      <c r="F24" s="25">
        <f>VLOOKUP(C24,RA!B28:I63,8,0)</f>
        <v>67831.832999999999</v>
      </c>
      <c r="G24" s="16">
        <f t="shared" si="0"/>
        <v>956476.29810000001</v>
      </c>
      <c r="H24" s="27">
        <f>RA!J28</f>
        <v>6.6222097570538399</v>
      </c>
      <c r="I24" s="20">
        <f>VLOOKUP(B24,RMS!B:D,3,FALSE)</f>
        <v>1024308.12711239</v>
      </c>
      <c r="J24" s="21">
        <f>VLOOKUP(B24,RMS!B:E,4,FALSE)</f>
        <v>956476.311295575</v>
      </c>
      <c r="K24" s="22">
        <f t="shared" si="1"/>
        <v>3.9876099908724427E-3</v>
      </c>
      <c r="L24" s="22">
        <f t="shared" si="2"/>
        <v>-1.3195574982091784E-2</v>
      </c>
      <c r="M24" s="35"/>
    </row>
    <row r="25" spans="1:13" x14ac:dyDescent="0.15">
      <c r="A25" s="62"/>
      <c r="B25" s="12">
        <v>36</v>
      </c>
      <c r="C25" s="59" t="s">
        <v>27</v>
      </c>
      <c r="D25" s="59"/>
      <c r="E25" s="15">
        <f>VLOOKUP(C25,RA!B28:D60,3,0)</f>
        <v>626824.15930000006</v>
      </c>
      <c r="F25" s="25">
        <f>VLOOKUP(C25,RA!B29:I64,8,0)</f>
        <v>82134.843699999998</v>
      </c>
      <c r="G25" s="16">
        <f t="shared" si="0"/>
        <v>544689.31560000009</v>
      </c>
      <c r="H25" s="27">
        <f>RA!J29</f>
        <v>13.1033308913497</v>
      </c>
      <c r="I25" s="20">
        <f>VLOOKUP(B25,RMS!B:D,3,FALSE)</f>
        <v>626824.15950088506</v>
      </c>
      <c r="J25" s="21">
        <f>VLOOKUP(B25,RMS!B:E,4,FALSE)</f>
        <v>544689.31306099601</v>
      </c>
      <c r="K25" s="22">
        <f t="shared" si="1"/>
        <v>-2.0088499877601862E-4</v>
      </c>
      <c r="L25" s="22">
        <f t="shared" si="2"/>
        <v>2.5390040827915072E-3</v>
      </c>
      <c r="M25" s="35"/>
    </row>
    <row r="26" spans="1:13" x14ac:dyDescent="0.15">
      <c r="A26" s="62"/>
      <c r="B26" s="12">
        <v>37</v>
      </c>
      <c r="C26" s="59" t="s">
        <v>28</v>
      </c>
      <c r="D26" s="59"/>
      <c r="E26" s="15">
        <f>VLOOKUP(C26,RA!B30:D61,3,0)</f>
        <v>649565.60380000004</v>
      </c>
      <c r="F26" s="25">
        <f>VLOOKUP(C26,RA!B30:I65,8,0)</f>
        <v>72654.557100000005</v>
      </c>
      <c r="G26" s="16">
        <f t="shared" si="0"/>
        <v>576911.04670000006</v>
      </c>
      <c r="H26" s="27">
        <f>RA!J30</f>
        <v>11.18509919167</v>
      </c>
      <c r="I26" s="20">
        <f>VLOOKUP(B26,RMS!B:D,3,FALSE)</f>
        <v>649565.53573628305</v>
      </c>
      <c r="J26" s="21">
        <f>VLOOKUP(B26,RMS!B:E,4,FALSE)</f>
        <v>576911.03928899602</v>
      </c>
      <c r="K26" s="22">
        <f t="shared" si="1"/>
        <v>6.8063716986216605E-2</v>
      </c>
      <c r="L26" s="22">
        <f t="shared" si="2"/>
        <v>7.4110040441155434E-3</v>
      </c>
      <c r="M26" s="35"/>
    </row>
    <row r="27" spans="1:13" x14ac:dyDescent="0.15">
      <c r="A27" s="62"/>
      <c r="B27" s="12">
        <v>38</v>
      </c>
      <c r="C27" s="59" t="s">
        <v>29</v>
      </c>
      <c r="D27" s="59"/>
      <c r="E27" s="15">
        <f>VLOOKUP(C27,RA!B30:D62,3,0)</f>
        <v>677563.57799999998</v>
      </c>
      <c r="F27" s="25">
        <f>VLOOKUP(C27,RA!B31:I66,8,0)</f>
        <v>37834.415099999998</v>
      </c>
      <c r="G27" s="16">
        <f t="shared" si="0"/>
        <v>639729.1629</v>
      </c>
      <c r="H27" s="27">
        <f>RA!J31</f>
        <v>5.5838915089972501</v>
      </c>
      <c r="I27" s="20">
        <f>VLOOKUP(B27,RMS!B:D,3,FALSE)</f>
        <v>677563.51276814204</v>
      </c>
      <c r="J27" s="21">
        <f>VLOOKUP(B27,RMS!B:E,4,FALSE)</f>
        <v>639729.080116814</v>
      </c>
      <c r="K27" s="22">
        <f t="shared" si="1"/>
        <v>6.5231857937760651E-2</v>
      </c>
      <c r="L27" s="22">
        <f t="shared" si="2"/>
        <v>8.278318599332124E-2</v>
      </c>
      <c r="M27" s="35"/>
    </row>
    <row r="28" spans="1:13" x14ac:dyDescent="0.15">
      <c r="A28" s="62"/>
      <c r="B28" s="12">
        <v>39</v>
      </c>
      <c r="C28" s="59" t="s">
        <v>30</v>
      </c>
      <c r="D28" s="59"/>
      <c r="E28" s="15">
        <f>VLOOKUP(C28,RA!B32:D63,3,0)</f>
        <v>107532.2402</v>
      </c>
      <c r="F28" s="25">
        <f>VLOOKUP(C28,RA!B32:I67,8,0)</f>
        <v>31735.891199999998</v>
      </c>
      <c r="G28" s="16">
        <f t="shared" si="0"/>
        <v>75796.349000000002</v>
      </c>
      <c r="H28" s="27">
        <f>RA!J32</f>
        <v>29.5129080738709</v>
      </c>
      <c r="I28" s="20">
        <f>VLOOKUP(B28,RMS!B:D,3,FALSE)</f>
        <v>107532.173191725</v>
      </c>
      <c r="J28" s="21">
        <f>VLOOKUP(B28,RMS!B:E,4,FALSE)</f>
        <v>75796.347527944599</v>
      </c>
      <c r="K28" s="22">
        <f t="shared" si="1"/>
        <v>6.7008275000262074E-2</v>
      </c>
      <c r="L28" s="22">
        <f t="shared" si="2"/>
        <v>1.4720554027007893E-3</v>
      </c>
      <c r="M28" s="35"/>
    </row>
    <row r="29" spans="1:13" x14ac:dyDescent="0.15">
      <c r="A29" s="62"/>
      <c r="B29" s="12">
        <v>40</v>
      </c>
      <c r="C29" s="59" t="s">
        <v>31</v>
      </c>
      <c r="D29" s="5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62"/>
      <c r="B30" s="12">
        <v>41</v>
      </c>
      <c r="C30" s="59" t="s">
        <v>36</v>
      </c>
      <c r="D30" s="5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62"/>
      <c r="B31" s="12">
        <v>42</v>
      </c>
      <c r="C31" s="59" t="s">
        <v>32</v>
      </c>
      <c r="D31" s="59"/>
      <c r="E31" s="15">
        <f>VLOOKUP(C31,RA!B34:D66,3,0)</f>
        <v>213233.106</v>
      </c>
      <c r="F31" s="25">
        <f>VLOOKUP(C31,RA!B35:I70,8,0)</f>
        <v>16491.280900000002</v>
      </c>
      <c r="G31" s="16">
        <f t="shared" si="0"/>
        <v>196741.82509999999</v>
      </c>
      <c r="H31" s="27">
        <f>RA!J35</f>
        <v>7.7339214390095696</v>
      </c>
      <c r="I31" s="20">
        <f>VLOOKUP(B31,RMS!B:D,3,FALSE)</f>
        <v>213233.1053</v>
      </c>
      <c r="J31" s="21">
        <f>VLOOKUP(B31,RMS!B:E,4,FALSE)</f>
        <v>196741.82569999999</v>
      </c>
      <c r="K31" s="22">
        <f t="shared" si="1"/>
        <v>7.0000000414438546E-4</v>
      </c>
      <c r="L31" s="22">
        <f t="shared" si="2"/>
        <v>-5.9999999939464033E-4</v>
      </c>
      <c r="M31" s="35"/>
    </row>
    <row r="32" spans="1:13" x14ac:dyDescent="0.15">
      <c r="A32" s="62"/>
      <c r="B32" s="12">
        <v>71</v>
      </c>
      <c r="C32" s="59" t="s">
        <v>37</v>
      </c>
      <c r="D32" s="5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62"/>
      <c r="B33" s="12">
        <v>72</v>
      </c>
      <c r="C33" s="59" t="s">
        <v>38</v>
      </c>
      <c r="D33" s="5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62"/>
      <c r="B34" s="12">
        <v>73</v>
      </c>
      <c r="C34" s="59" t="s">
        <v>39</v>
      </c>
      <c r="D34" s="5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62"/>
      <c r="B35" s="12">
        <v>75</v>
      </c>
      <c r="C35" s="59" t="s">
        <v>33</v>
      </c>
      <c r="D35" s="59"/>
      <c r="E35" s="15">
        <f>VLOOKUP(C35,RA!B8:D70,3,0)</f>
        <v>202182.05119999999</v>
      </c>
      <c r="F35" s="25">
        <f>VLOOKUP(C35,RA!B8:I74,8,0)</f>
        <v>9375.3089</v>
      </c>
      <c r="G35" s="16">
        <f t="shared" si="0"/>
        <v>192806.74229999998</v>
      </c>
      <c r="H35" s="27">
        <f>RA!J39</f>
        <v>4.6370629066008799</v>
      </c>
      <c r="I35" s="20">
        <f>VLOOKUP(B35,RMS!B:D,3,FALSE)</f>
        <v>202182.05128205099</v>
      </c>
      <c r="J35" s="21">
        <f>VLOOKUP(B35,RMS!B:E,4,FALSE)</f>
        <v>192806.743589744</v>
      </c>
      <c r="K35" s="22">
        <f t="shared" si="1"/>
        <v>-8.2051003118976951E-5</v>
      </c>
      <c r="L35" s="22">
        <f t="shared" si="2"/>
        <v>-1.289744017412886E-3</v>
      </c>
      <c r="M35" s="35"/>
    </row>
    <row r="36" spans="1:13" x14ac:dyDescent="0.15">
      <c r="A36" s="62"/>
      <c r="B36" s="12">
        <v>76</v>
      </c>
      <c r="C36" s="59" t="s">
        <v>34</v>
      </c>
      <c r="D36" s="59"/>
      <c r="E36" s="15">
        <f>VLOOKUP(C36,RA!B8:D71,3,0)</f>
        <v>442967.53399999999</v>
      </c>
      <c r="F36" s="25">
        <f>VLOOKUP(C36,RA!B8:I75,8,0)</f>
        <v>34863.966699999997</v>
      </c>
      <c r="G36" s="16">
        <f t="shared" si="0"/>
        <v>408103.5673</v>
      </c>
      <c r="H36" s="27">
        <f>RA!J40</f>
        <v>7.8705467159586497</v>
      </c>
      <c r="I36" s="20">
        <f>VLOOKUP(B36,RMS!B:D,3,FALSE)</f>
        <v>442967.52642051299</v>
      </c>
      <c r="J36" s="21">
        <f>VLOOKUP(B36,RMS!B:E,4,FALSE)</f>
        <v>408103.57123333297</v>
      </c>
      <c r="K36" s="22">
        <f t="shared" si="1"/>
        <v>7.5794869917444885E-3</v>
      </c>
      <c r="L36" s="22">
        <f t="shared" si="2"/>
        <v>-3.9333329768851399E-3</v>
      </c>
      <c r="M36" s="35"/>
    </row>
    <row r="37" spans="1:13" x14ac:dyDescent="0.15">
      <c r="A37" s="62"/>
      <c r="B37" s="12">
        <v>77</v>
      </c>
      <c r="C37" s="59" t="s">
        <v>40</v>
      </c>
      <c r="D37" s="5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62"/>
      <c r="B38" s="12">
        <v>78</v>
      </c>
      <c r="C38" s="59" t="s">
        <v>41</v>
      </c>
      <c r="D38" s="5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62"/>
      <c r="B39" s="12">
        <v>9101</v>
      </c>
      <c r="C39" s="59" t="s">
        <v>72</v>
      </c>
      <c r="D39" s="5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62"/>
      <c r="B40" s="12">
        <v>99</v>
      </c>
      <c r="C40" s="59" t="s">
        <v>35</v>
      </c>
      <c r="D40" s="59"/>
      <c r="E40" s="15">
        <f>VLOOKUP(C40,RA!B8:D74,3,0)</f>
        <v>23779.704099999999</v>
      </c>
      <c r="F40" s="25">
        <f>VLOOKUP(C40,RA!B8:I78,8,0)</f>
        <v>3271.8335999999999</v>
      </c>
      <c r="G40" s="16">
        <f t="shared" si="0"/>
        <v>20507.870499999997</v>
      </c>
      <c r="H40" s="27">
        <f>RA!J43</f>
        <v>0</v>
      </c>
      <c r="I40" s="20">
        <f>VLOOKUP(B40,RMS!B:D,3,FALSE)</f>
        <v>23779.704258376802</v>
      </c>
      <c r="J40" s="21">
        <f>VLOOKUP(B40,RMS!B:E,4,FALSE)</f>
        <v>20507.870312381801</v>
      </c>
      <c r="K40" s="22">
        <f t="shared" si="1"/>
        <v>-1.5837680257391185E-4</v>
      </c>
      <c r="L40" s="22">
        <f t="shared" si="2"/>
        <v>1.8761819592327811E-4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XFD1048576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38" t="s">
        <v>47</v>
      </c>
      <c r="W1" s="67"/>
    </row>
    <row r="2" spans="1:23" ht="12.75" x14ac:dyDescent="0.2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38"/>
      <c r="W2" s="67"/>
    </row>
    <row r="3" spans="1:23" ht="23.25" thickBot="1" x14ac:dyDescent="0.2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39" t="s">
        <v>48</v>
      </c>
      <c r="W3" s="67"/>
    </row>
    <row r="4" spans="1:23" ht="12.75" thickTop="1" thickBot="1" x14ac:dyDescent="0.2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W4" s="67"/>
    </row>
    <row r="5" spans="1:23" ht="12.75" thickTop="1" thickBot="1" x14ac:dyDescent="0.25">
      <c r="A5" s="40"/>
      <c r="B5" s="41"/>
      <c r="C5" s="42"/>
      <c r="D5" s="43" t="s">
        <v>0</v>
      </c>
      <c r="E5" s="43" t="s">
        <v>60</v>
      </c>
      <c r="F5" s="43" t="s">
        <v>61</v>
      </c>
      <c r="G5" s="43" t="s">
        <v>49</v>
      </c>
      <c r="H5" s="43" t="s">
        <v>50</v>
      </c>
      <c r="I5" s="43" t="s">
        <v>1</v>
      </c>
      <c r="J5" s="43" t="s">
        <v>2</v>
      </c>
      <c r="K5" s="43" t="s">
        <v>51</v>
      </c>
      <c r="L5" s="43" t="s">
        <v>52</v>
      </c>
      <c r="M5" s="43" t="s">
        <v>53</v>
      </c>
      <c r="N5" s="43" t="s">
        <v>54</v>
      </c>
      <c r="O5" s="43" t="s">
        <v>55</v>
      </c>
      <c r="P5" s="43" t="s">
        <v>62</v>
      </c>
      <c r="Q5" s="43" t="s">
        <v>63</v>
      </c>
      <c r="R5" s="43" t="s">
        <v>56</v>
      </c>
      <c r="S5" s="43" t="s">
        <v>57</v>
      </c>
      <c r="T5" s="43" t="s">
        <v>58</v>
      </c>
      <c r="U5" s="44" t="s">
        <v>59</v>
      </c>
    </row>
    <row r="6" spans="1:23" ht="12" thickBot="1" x14ac:dyDescent="0.2">
      <c r="A6" s="45" t="s">
        <v>3</v>
      </c>
      <c r="B6" s="68" t="s">
        <v>4</v>
      </c>
      <c r="C6" s="69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6"/>
    </row>
    <row r="7" spans="1:23" ht="12" thickBot="1" x14ac:dyDescent="0.2">
      <c r="A7" s="70" t="s">
        <v>5</v>
      </c>
      <c r="B7" s="71"/>
      <c r="C7" s="72"/>
      <c r="D7" s="47">
        <v>13900097.26</v>
      </c>
      <c r="E7" s="47">
        <v>18348433</v>
      </c>
      <c r="F7" s="48">
        <v>75.756318046342201</v>
      </c>
      <c r="G7" s="47">
        <v>13735183.634400001</v>
      </c>
      <c r="H7" s="48">
        <v>1.2006656044042801</v>
      </c>
      <c r="I7" s="47">
        <v>1753737.902</v>
      </c>
      <c r="J7" s="48">
        <v>12.616731158038</v>
      </c>
      <c r="K7" s="47">
        <v>1590981.9091</v>
      </c>
      <c r="L7" s="48">
        <v>11.583259106309701</v>
      </c>
      <c r="M7" s="48">
        <v>0.102299084589886</v>
      </c>
      <c r="N7" s="47">
        <v>258591979.47580001</v>
      </c>
      <c r="O7" s="47">
        <v>6751472164.4238005</v>
      </c>
      <c r="P7" s="47">
        <v>784305</v>
      </c>
      <c r="Q7" s="47">
        <v>787123</v>
      </c>
      <c r="R7" s="48">
        <v>-0.35801266129944498</v>
      </c>
      <c r="S7" s="47">
        <v>17.722821172885599</v>
      </c>
      <c r="T7" s="47">
        <v>18.0148599908782</v>
      </c>
      <c r="U7" s="49">
        <v>-1.6478122480827799</v>
      </c>
    </row>
    <row r="8" spans="1:23" ht="12" thickBot="1" x14ac:dyDescent="0.2">
      <c r="A8" s="73">
        <v>41989</v>
      </c>
      <c r="B8" s="63" t="s">
        <v>6</v>
      </c>
      <c r="C8" s="64"/>
      <c r="D8" s="50">
        <v>568269.72849999997</v>
      </c>
      <c r="E8" s="50">
        <v>696500</v>
      </c>
      <c r="F8" s="51">
        <v>81.589336468054597</v>
      </c>
      <c r="G8" s="50">
        <v>534442.70739999996</v>
      </c>
      <c r="H8" s="51">
        <v>6.3294008191382201</v>
      </c>
      <c r="I8" s="50">
        <v>131838.59210000001</v>
      </c>
      <c r="J8" s="51">
        <v>23.200002655077199</v>
      </c>
      <c r="K8" s="50">
        <v>77274.4234</v>
      </c>
      <c r="L8" s="51">
        <v>14.458878815267401</v>
      </c>
      <c r="M8" s="51">
        <v>0.70610903710735395</v>
      </c>
      <c r="N8" s="50">
        <v>10018642.91</v>
      </c>
      <c r="O8" s="50">
        <v>256770268.32139999</v>
      </c>
      <c r="P8" s="50">
        <v>21810</v>
      </c>
      <c r="Q8" s="50">
        <v>22594</v>
      </c>
      <c r="R8" s="51">
        <v>-3.4699477737452402</v>
      </c>
      <c r="S8" s="50">
        <v>26.055466689591899</v>
      </c>
      <c r="T8" s="50">
        <v>25.267273541648201</v>
      </c>
      <c r="U8" s="52">
        <v>3.0250586463629201</v>
      </c>
    </row>
    <row r="9" spans="1:23" ht="12" thickBot="1" x14ac:dyDescent="0.2">
      <c r="A9" s="74"/>
      <c r="B9" s="63" t="s">
        <v>7</v>
      </c>
      <c r="C9" s="64"/>
      <c r="D9" s="50">
        <v>71062.511599999998</v>
      </c>
      <c r="E9" s="50">
        <v>83616</v>
      </c>
      <c r="F9" s="51">
        <v>84.986738901645595</v>
      </c>
      <c r="G9" s="50">
        <v>61428.828200000004</v>
      </c>
      <c r="H9" s="51">
        <v>15.682674865023699</v>
      </c>
      <c r="I9" s="50">
        <v>16976.509399999999</v>
      </c>
      <c r="J9" s="51">
        <v>23.889543189182799</v>
      </c>
      <c r="K9" s="50">
        <v>13559.1659</v>
      </c>
      <c r="L9" s="51">
        <v>22.072968502433501</v>
      </c>
      <c r="M9" s="51">
        <v>0.25203198524180598</v>
      </c>
      <c r="N9" s="50">
        <v>1533883.8762999999</v>
      </c>
      <c r="O9" s="50">
        <v>43572819.365999997</v>
      </c>
      <c r="P9" s="50">
        <v>4232</v>
      </c>
      <c r="Q9" s="50">
        <v>4173</v>
      </c>
      <c r="R9" s="51">
        <v>1.4138509465612299</v>
      </c>
      <c r="S9" s="50">
        <v>16.791708790170102</v>
      </c>
      <c r="T9" s="50">
        <v>16.860073424394901</v>
      </c>
      <c r="U9" s="52">
        <v>-0.407133276780062</v>
      </c>
    </row>
    <row r="10" spans="1:23" ht="12" thickBot="1" x14ac:dyDescent="0.2">
      <c r="A10" s="74"/>
      <c r="B10" s="63" t="s">
        <v>8</v>
      </c>
      <c r="C10" s="64"/>
      <c r="D10" s="50">
        <v>87988.390299999999</v>
      </c>
      <c r="E10" s="50">
        <v>126220</v>
      </c>
      <c r="F10" s="51">
        <v>69.710339328157204</v>
      </c>
      <c r="G10" s="50">
        <v>92482.481700000004</v>
      </c>
      <c r="H10" s="51">
        <v>-4.8593974960340898</v>
      </c>
      <c r="I10" s="50">
        <v>22786.526399999999</v>
      </c>
      <c r="J10" s="51">
        <v>25.8971965759442</v>
      </c>
      <c r="K10" s="50">
        <v>23614.718099999998</v>
      </c>
      <c r="L10" s="51">
        <v>25.534260830718999</v>
      </c>
      <c r="M10" s="51">
        <v>-3.5070996676433E-2</v>
      </c>
      <c r="N10" s="50">
        <v>1804518.5563000001</v>
      </c>
      <c r="O10" s="50">
        <v>60614956.940499999</v>
      </c>
      <c r="P10" s="50">
        <v>70699</v>
      </c>
      <c r="Q10" s="50">
        <v>70418</v>
      </c>
      <c r="R10" s="51">
        <v>0.39904569854298799</v>
      </c>
      <c r="S10" s="50">
        <v>1.24454929065475</v>
      </c>
      <c r="T10" s="50">
        <v>1.30220823795052</v>
      </c>
      <c r="U10" s="52">
        <v>-4.6329179349290799</v>
      </c>
    </row>
    <row r="11" spans="1:23" ht="12" thickBot="1" x14ac:dyDescent="0.2">
      <c r="A11" s="74"/>
      <c r="B11" s="63" t="s">
        <v>9</v>
      </c>
      <c r="C11" s="64"/>
      <c r="D11" s="50">
        <v>82493.304099999994</v>
      </c>
      <c r="E11" s="50">
        <v>86931</v>
      </c>
      <c r="F11" s="51">
        <v>94.895151441948201</v>
      </c>
      <c r="G11" s="50">
        <v>106022.1125</v>
      </c>
      <c r="H11" s="51">
        <v>-22.192359541977599</v>
      </c>
      <c r="I11" s="50">
        <v>18503.853899999998</v>
      </c>
      <c r="J11" s="51">
        <v>22.430734350959298</v>
      </c>
      <c r="K11" s="50">
        <v>18950.032599999999</v>
      </c>
      <c r="L11" s="51">
        <v>17.873660647914399</v>
      </c>
      <c r="M11" s="51">
        <v>-2.3545009627055E-2</v>
      </c>
      <c r="N11" s="50">
        <v>1497472.3962000001</v>
      </c>
      <c r="O11" s="50">
        <v>25963318.841400001</v>
      </c>
      <c r="P11" s="50">
        <v>3573</v>
      </c>
      <c r="Q11" s="50">
        <v>3764</v>
      </c>
      <c r="R11" s="51">
        <v>-5.07438894792773</v>
      </c>
      <c r="S11" s="50">
        <v>23.0879664427652</v>
      </c>
      <c r="T11" s="50">
        <v>23.4775166312434</v>
      </c>
      <c r="U11" s="52">
        <v>-1.6872433934095701</v>
      </c>
    </row>
    <row r="12" spans="1:23" ht="12" thickBot="1" x14ac:dyDescent="0.2">
      <c r="A12" s="74"/>
      <c r="B12" s="63" t="s">
        <v>10</v>
      </c>
      <c r="C12" s="64"/>
      <c r="D12" s="50">
        <v>270767.49099999998</v>
      </c>
      <c r="E12" s="50">
        <v>483553</v>
      </c>
      <c r="F12" s="51">
        <v>55.995411257918001</v>
      </c>
      <c r="G12" s="50">
        <v>303462.28470000002</v>
      </c>
      <c r="H12" s="51">
        <v>-10.7739232677042</v>
      </c>
      <c r="I12" s="50">
        <v>41788.686399999999</v>
      </c>
      <c r="J12" s="51">
        <v>15.4334208459316</v>
      </c>
      <c r="K12" s="50">
        <v>-2436.9792000000002</v>
      </c>
      <c r="L12" s="51">
        <v>-0.80305834460093595</v>
      </c>
      <c r="M12" s="51">
        <v>-18.147740284365199</v>
      </c>
      <c r="N12" s="50">
        <v>4764845.9368000003</v>
      </c>
      <c r="O12" s="50">
        <v>91542408.123899996</v>
      </c>
      <c r="P12" s="50">
        <v>2347</v>
      </c>
      <c r="Q12" s="50">
        <v>2568</v>
      </c>
      <c r="R12" s="51">
        <v>-8.6059190031152699</v>
      </c>
      <c r="S12" s="50">
        <v>115.36748657861099</v>
      </c>
      <c r="T12" s="50">
        <v>106.259915459502</v>
      </c>
      <c r="U12" s="52">
        <v>7.8944002241945199</v>
      </c>
    </row>
    <row r="13" spans="1:23" ht="12" thickBot="1" x14ac:dyDescent="0.2">
      <c r="A13" s="74"/>
      <c r="B13" s="63" t="s">
        <v>11</v>
      </c>
      <c r="C13" s="64"/>
      <c r="D13" s="50">
        <v>339129.80119999999</v>
      </c>
      <c r="E13" s="50">
        <v>466500</v>
      </c>
      <c r="F13" s="51">
        <v>72.696634769560603</v>
      </c>
      <c r="G13" s="50">
        <v>511498.80379999999</v>
      </c>
      <c r="H13" s="51">
        <v>-33.698808544505901</v>
      </c>
      <c r="I13" s="50">
        <v>70427.4038</v>
      </c>
      <c r="J13" s="51">
        <v>20.767093764922699</v>
      </c>
      <c r="K13" s="50">
        <v>76514.389299999995</v>
      </c>
      <c r="L13" s="51">
        <v>14.958859870553599</v>
      </c>
      <c r="M13" s="51">
        <v>-7.9553474263957993E-2</v>
      </c>
      <c r="N13" s="50">
        <v>6649116.9439000003</v>
      </c>
      <c r="O13" s="50">
        <v>130368769.9771</v>
      </c>
      <c r="P13" s="50">
        <v>9294</v>
      </c>
      <c r="Q13" s="50">
        <v>9710</v>
      </c>
      <c r="R13" s="51">
        <v>-4.2842430484037104</v>
      </c>
      <c r="S13" s="50">
        <v>36.489111383688403</v>
      </c>
      <c r="T13" s="50">
        <v>36.9184445108136</v>
      </c>
      <c r="U13" s="52">
        <v>-1.1766061459011601</v>
      </c>
    </row>
    <row r="14" spans="1:23" ht="12" thickBot="1" x14ac:dyDescent="0.2">
      <c r="A14" s="74"/>
      <c r="B14" s="63" t="s">
        <v>12</v>
      </c>
      <c r="C14" s="64"/>
      <c r="D14" s="50">
        <v>217267.212</v>
      </c>
      <c r="E14" s="50">
        <v>214176</v>
      </c>
      <c r="F14" s="51">
        <v>101.443304571941</v>
      </c>
      <c r="G14" s="50">
        <v>252021.3959</v>
      </c>
      <c r="H14" s="51">
        <v>-13.7901719716647</v>
      </c>
      <c r="I14" s="50">
        <v>38119.129500000003</v>
      </c>
      <c r="J14" s="51">
        <v>17.544814585276701</v>
      </c>
      <c r="K14" s="50">
        <v>47750.075400000002</v>
      </c>
      <c r="L14" s="51">
        <v>18.9468339501408</v>
      </c>
      <c r="M14" s="51">
        <v>-0.201694883606404</v>
      </c>
      <c r="N14" s="50">
        <v>3851725.5827000001</v>
      </c>
      <c r="O14" s="50">
        <v>64086410.385799997</v>
      </c>
      <c r="P14" s="50">
        <v>3084</v>
      </c>
      <c r="Q14" s="50">
        <v>3099</v>
      </c>
      <c r="R14" s="51">
        <v>-0.48402710551790401</v>
      </c>
      <c r="S14" s="50">
        <v>70.449809338521405</v>
      </c>
      <c r="T14" s="50">
        <v>69.690206260083897</v>
      </c>
      <c r="U14" s="52">
        <v>1.07821878521701</v>
      </c>
    </row>
    <row r="15" spans="1:23" ht="12" thickBot="1" x14ac:dyDescent="0.2">
      <c r="A15" s="74"/>
      <c r="B15" s="63" t="s">
        <v>13</v>
      </c>
      <c r="C15" s="64"/>
      <c r="D15" s="50">
        <v>103517.50689999999</v>
      </c>
      <c r="E15" s="50">
        <v>142427</v>
      </c>
      <c r="F15" s="51">
        <v>72.6810976149185</v>
      </c>
      <c r="G15" s="50">
        <v>161946.2444</v>
      </c>
      <c r="H15" s="51">
        <v>-36.079093847760802</v>
      </c>
      <c r="I15" s="50">
        <v>19197.199199999999</v>
      </c>
      <c r="J15" s="51">
        <v>18.544881706381201</v>
      </c>
      <c r="K15" s="50">
        <v>31799.308000000001</v>
      </c>
      <c r="L15" s="51">
        <v>19.635718085229001</v>
      </c>
      <c r="M15" s="51">
        <v>-0.39630135347599399</v>
      </c>
      <c r="N15" s="50">
        <v>2168995.7316000001</v>
      </c>
      <c r="O15" s="50">
        <v>49179129.666199997</v>
      </c>
      <c r="P15" s="50">
        <v>3554</v>
      </c>
      <c r="Q15" s="50">
        <v>4013</v>
      </c>
      <c r="R15" s="51">
        <v>-11.437827062048299</v>
      </c>
      <c r="S15" s="50">
        <v>29.127041896454699</v>
      </c>
      <c r="T15" s="50">
        <v>28.707903688013999</v>
      </c>
      <c r="U15" s="52">
        <v>1.43900025938359</v>
      </c>
    </row>
    <row r="16" spans="1:23" ht="12" thickBot="1" x14ac:dyDescent="0.2">
      <c r="A16" s="74"/>
      <c r="B16" s="63" t="s">
        <v>14</v>
      </c>
      <c r="C16" s="64"/>
      <c r="D16" s="50">
        <v>512883.0134</v>
      </c>
      <c r="E16" s="50">
        <v>508700</v>
      </c>
      <c r="F16" s="51">
        <v>100.82229475132699</v>
      </c>
      <c r="G16" s="50">
        <v>388879.65480000002</v>
      </c>
      <c r="H16" s="51">
        <v>31.8873350841084</v>
      </c>
      <c r="I16" s="50">
        <v>42266.604299999999</v>
      </c>
      <c r="J16" s="51">
        <v>8.2409834593285805</v>
      </c>
      <c r="K16" s="50">
        <v>37904.602299999999</v>
      </c>
      <c r="L16" s="51">
        <v>9.7471291779186195</v>
      </c>
      <c r="M16" s="51">
        <v>0.1150784267693</v>
      </c>
      <c r="N16" s="50">
        <v>10033393.3408</v>
      </c>
      <c r="O16" s="50">
        <v>345835168.75889999</v>
      </c>
      <c r="P16" s="50">
        <v>25500</v>
      </c>
      <c r="Q16" s="50">
        <v>25814</v>
      </c>
      <c r="R16" s="51">
        <v>-1.2163942046951299</v>
      </c>
      <c r="S16" s="50">
        <v>20.113059349019601</v>
      </c>
      <c r="T16" s="50">
        <v>19.6843826412025</v>
      </c>
      <c r="U16" s="52">
        <v>2.13133517073849</v>
      </c>
    </row>
    <row r="17" spans="1:21" ht="12" thickBot="1" x14ac:dyDescent="0.2">
      <c r="A17" s="74"/>
      <c r="B17" s="63" t="s">
        <v>15</v>
      </c>
      <c r="C17" s="64"/>
      <c r="D17" s="50">
        <v>439025.1004</v>
      </c>
      <c r="E17" s="50">
        <v>623100</v>
      </c>
      <c r="F17" s="51">
        <v>70.458209019419002</v>
      </c>
      <c r="G17" s="50">
        <v>452743.00089999998</v>
      </c>
      <c r="H17" s="51">
        <v>-3.0299530799438998</v>
      </c>
      <c r="I17" s="50">
        <v>55257.429900000003</v>
      </c>
      <c r="J17" s="51">
        <v>12.5863942288617</v>
      </c>
      <c r="K17" s="50">
        <v>46762.785499999998</v>
      </c>
      <c r="L17" s="51">
        <v>10.328770496074201</v>
      </c>
      <c r="M17" s="51">
        <v>0.18165394360436499</v>
      </c>
      <c r="N17" s="50">
        <v>7326266.5941000003</v>
      </c>
      <c r="O17" s="50">
        <v>323393927.57520002</v>
      </c>
      <c r="P17" s="50">
        <v>9482</v>
      </c>
      <c r="Q17" s="50">
        <v>9501</v>
      </c>
      <c r="R17" s="51">
        <v>-0.19997894958425599</v>
      </c>
      <c r="S17" s="50">
        <v>46.300896477536398</v>
      </c>
      <c r="T17" s="50">
        <v>49.401231965056297</v>
      </c>
      <c r="U17" s="52">
        <v>-6.6960593063767204</v>
      </c>
    </row>
    <row r="18" spans="1:21" ht="12" thickBot="1" x14ac:dyDescent="0.2">
      <c r="A18" s="74"/>
      <c r="B18" s="63" t="s">
        <v>16</v>
      </c>
      <c r="C18" s="64"/>
      <c r="D18" s="50">
        <v>1270298.7217000001</v>
      </c>
      <c r="E18" s="50">
        <v>1691100</v>
      </c>
      <c r="F18" s="51">
        <v>75.116712299686597</v>
      </c>
      <c r="G18" s="50">
        <v>1321522.3942</v>
      </c>
      <c r="H18" s="51">
        <v>-3.8761108192199001</v>
      </c>
      <c r="I18" s="50">
        <v>196310.51420000001</v>
      </c>
      <c r="J18" s="51">
        <v>15.4538858338206</v>
      </c>
      <c r="K18" s="50">
        <v>219260.08749999999</v>
      </c>
      <c r="L18" s="51">
        <v>16.591477258524399</v>
      </c>
      <c r="M18" s="51">
        <v>-0.104668266631062</v>
      </c>
      <c r="N18" s="50">
        <v>25264707.861099999</v>
      </c>
      <c r="O18" s="50">
        <v>766424730.7421</v>
      </c>
      <c r="P18" s="50">
        <v>62834</v>
      </c>
      <c r="Q18" s="50">
        <v>63428</v>
      </c>
      <c r="R18" s="51">
        <v>-0.93649492337768403</v>
      </c>
      <c r="S18" s="50">
        <v>20.2167412817901</v>
      </c>
      <c r="T18" s="50">
        <v>20.0030391026045</v>
      </c>
      <c r="U18" s="52">
        <v>1.0570555175381799</v>
      </c>
    </row>
    <row r="19" spans="1:21" ht="12" thickBot="1" x14ac:dyDescent="0.2">
      <c r="A19" s="74"/>
      <c r="B19" s="63" t="s">
        <v>17</v>
      </c>
      <c r="C19" s="64"/>
      <c r="D19" s="50">
        <v>505073.79139999999</v>
      </c>
      <c r="E19" s="50">
        <v>681700</v>
      </c>
      <c r="F19" s="51">
        <v>74.090331729499795</v>
      </c>
      <c r="G19" s="50">
        <v>511553.84980000003</v>
      </c>
      <c r="H19" s="51">
        <v>-1.2667402273550501</v>
      </c>
      <c r="I19" s="50">
        <v>58851.349300000002</v>
      </c>
      <c r="J19" s="51">
        <v>11.652029921582701</v>
      </c>
      <c r="K19" s="50">
        <v>60227.464599999999</v>
      </c>
      <c r="L19" s="51">
        <v>11.7734358999638</v>
      </c>
      <c r="M19" s="51">
        <v>-2.2848634076487E-2</v>
      </c>
      <c r="N19" s="50">
        <v>10325750.283299999</v>
      </c>
      <c r="O19" s="50">
        <v>257801215.85600001</v>
      </c>
      <c r="P19" s="50">
        <v>12041</v>
      </c>
      <c r="Q19" s="50">
        <v>12610</v>
      </c>
      <c r="R19" s="51">
        <v>-4.5122918318794598</v>
      </c>
      <c r="S19" s="50">
        <v>41.946166547628899</v>
      </c>
      <c r="T19" s="50">
        <v>39.530543988897698</v>
      </c>
      <c r="U19" s="52">
        <v>5.7588636997098401</v>
      </c>
    </row>
    <row r="20" spans="1:21" ht="12" thickBot="1" x14ac:dyDescent="0.2">
      <c r="A20" s="74"/>
      <c r="B20" s="63" t="s">
        <v>18</v>
      </c>
      <c r="C20" s="64"/>
      <c r="D20" s="50">
        <v>902520.53859999997</v>
      </c>
      <c r="E20" s="50">
        <v>909400</v>
      </c>
      <c r="F20" s="51">
        <v>99.243516450406901</v>
      </c>
      <c r="G20" s="50">
        <v>681614.20499999996</v>
      </c>
      <c r="H20" s="51">
        <v>32.4092913527235</v>
      </c>
      <c r="I20" s="50">
        <v>64710.845800000003</v>
      </c>
      <c r="J20" s="51">
        <v>7.1700136487065604</v>
      </c>
      <c r="K20" s="50">
        <v>55374.919099999999</v>
      </c>
      <c r="L20" s="51">
        <v>8.1240852514216595</v>
      </c>
      <c r="M20" s="51">
        <v>0.168594859400887</v>
      </c>
      <c r="N20" s="50">
        <v>15359634.9849</v>
      </c>
      <c r="O20" s="50">
        <v>399772542.95469999</v>
      </c>
      <c r="P20" s="50">
        <v>35186</v>
      </c>
      <c r="Q20" s="50">
        <v>36162</v>
      </c>
      <c r="R20" s="51">
        <v>-2.69896576516786</v>
      </c>
      <c r="S20" s="50">
        <v>25.6499897288694</v>
      </c>
      <c r="T20" s="50">
        <v>28.549090329627798</v>
      </c>
      <c r="U20" s="52">
        <v>-11.302540981119201</v>
      </c>
    </row>
    <row r="21" spans="1:21" ht="12" thickBot="1" x14ac:dyDescent="0.2">
      <c r="A21" s="74"/>
      <c r="B21" s="63" t="s">
        <v>19</v>
      </c>
      <c r="C21" s="64"/>
      <c r="D21" s="50">
        <v>289090.9166</v>
      </c>
      <c r="E21" s="50">
        <v>365900</v>
      </c>
      <c r="F21" s="51">
        <v>79.008176168351994</v>
      </c>
      <c r="G21" s="50">
        <v>317061.74550000002</v>
      </c>
      <c r="H21" s="51">
        <v>-8.8218869974019096</v>
      </c>
      <c r="I21" s="50">
        <v>38128.473599999998</v>
      </c>
      <c r="J21" s="51">
        <v>13.1890942989248</v>
      </c>
      <c r="K21" s="50">
        <v>43598.643100000001</v>
      </c>
      <c r="L21" s="51">
        <v>13.750836775103799</v>
      </c>
      <c r="M21" s="51">
        <v>-0.12546650792441799</v>
      </c>
      <c r="N21" s="50">
        <v>5738582.8876</v>
      </c>
      <c r="O21" s="50">
        <v>150839182.8416</v>
      </c>
      <c r="P21" s="50">
        <v>23844</v>
      </c>
      <c r="Q21" s="50">
        <v>28047</v>
      </c>
      <c r="R21" s="51">
        <v>-14.9855599529361</v>
      </c>
      <c r="S21" s="50">
        <v>12.1242625650059</v>
      </c>
      <c r="T21" s="50">
        <v>10.948615021214399</v>
      </c>
      <c r="U21" s="52">
        <v>9.69665196120663</v>
      </c>
    </row>
    <row r="22" spans="1:21" ht="12" thickBot="1" x14ac:dyDescent="0.2">
      <c r="A22" s="74"/>
      <c r="B22" s="63" t="s">
        <v>20</v>
      </c>
      <c r="C22" s="64"/>
      <c r="D22" s="50">
        <v>837015.23109999998</v>
      </c>
      <c r="E22" s="50">
        <v>927300</v>
      </c>
      <c r="F22" s="51">
        <v>90.263693637442003</v>
      </c>
      <c r="G22" s="50">
        <v>803442.14659999998</v>
      </c>
      <c r="H22" s="51">
        <v>4.1786561287672397</v>
      </c>
      <c r="I22" s="50">
        <v>63679.133199999997</v>
      </c>
      <c r="J22" s="51">
        <v>7.6078822503998298</v>
      </c>
      <c r="K22" s="50">
        <v>112191.359</v>
      </c>
      <c r="L22" s="51">
        <v>13.9638379035467</v>
      </c>
      <c r="M22" s="51">
        <v>-0.43240608040054102</v>
      </c>
      <c r="N22" s="50">
        <v>15477107.970799999</v>
      </c>
      <c r="O22" s="50">
        <v>457646843.67750001</v>
      </c>
      <c r="P22" s="50">
        <v>50370</v>
      </c>
      <c r="Q22" s="50">
        <v>52064</v>
      </c>
      <c r="R22" s="51">
        <v>-3.25368776889982</v>
      </c>
      <c r="S22" s="50">
        <v>16.617336333134801</v>
      </c>
      <c r="T22" s="50">
        <v>16.2927620659189</v>
      </c>
      <c r="U22" s="52">
        <v>1.9532268030751401</v>
      </c>
    </row>
    <row r="23" spans="1:21" ht="12" thickBot="1" x14ac:dyDescent="0.2">
      <c r="A23" s="74"/>
      <c r="B23" s="63" t="s">
        <v>21</v>
      </c>
      <c r="C23" s="64"/>
      <c r="D23" s="50">
        <v>2158050.3703999999</v>
      </c>
      <c r="E23" s="50">
        <v>2451100</v>
      </c>
      <c r="F23" s="51">
        <v>88.044158557382403</v>
      </c>
      <c r="G23" s="50">
        <v>1795420.4402999999</v>
      </c>
      <c r="H23" s="51">
        <v>20.197493687852202</v>
      </c>
      <c r="I23" s="50">
        <v>283792.72159999999</v>
      </c>
      <c r="J23" s="51">
        <v>13.1504215792423</v>
      </c>
      <c r="K23" s="50">
        <v>130345.2616</v>
      </c>
      <c r="L23" s="51">
        <v>7.2598739924237696</v>
      </c>
      <c r="M23" s="51">
        <v>1.1772384980966599</v>
      </c>
      <c r="N23" s="50">
        <v>38960926.816500001</v>
      </c>
      <c r="O23" s="50">
        <v>1008456806.0880001</v>
      </c>
      <c r="P23" s="50">
        <v>72869</v>
      </c>
      <c r="Q23" s="50">
        <v>72298</v>
      </c>
      <c r="R23" s="51">
        <v>0.78978671609173401</v>
      </c>
      <c r="S23" s="50">
        <v>29.615479427465701</v>
      </c>
      <c r="T23" s="50">
        <v>29.956646356745701</v>
      </c>
      <c r="U23" s="52">
        <v>-1.15198854070742</v>
      </c>
    </row>
    <row r="24" spans="1:21" ht="12" thickBot="1" x14ac:dyDescent="0.2">
      <c r="A24" s="74"/>
      <c r="B24" s="63" t="s">
        <v>22</v>
      </c>
      <c r="C24" s="64"/>
      <c r="D24" s="50">
        <v>222945.07209999999</v>
      </c>
      <c r="E24" s="50">
        <v>306326</v>
      </c>
      <c r="F24" s="51">
        <v>72.780329485580694</v>
      </c>
      <c r="G24" s="50">
        <v>260210.9412</v>
      </c>
      <c r="H24" s="51">
        <v>-14.3214074428013</v>
      </c>
      <c r="I24" s="50">
        <v>34374.346799999999</v>
      </c>
      <c r="J24" s="51">
        <v>15.418303026936499</v>
      </c>
      <c r="K24" s="50">
        <v>39113.2379</v>
      </c>
      <c r="L24" s="51">
        <v>15.0313579127856</v>
      </c>
      <c r="M24" s="51">
        <v>-0.121158240903395</v>
      </c>
      <c r="N24" s="50">
        <v>4265734.8415999999</v>
      </c>
      <c r="O24" s="50">
        <v>106055661.1267</v>
      </c>
      <c r="P24" s="50">
        <v>24290</v>
      </c>
      <c r="Q24" s="50">
        <v>23738</v>
      </c>
      <c r="R24" s="51">
        <v>2.3253854579155901</v>
      </c>
      <c r="S24" s="50">
        <v>9.1784714738575506</v>
      </c>
      <c r="T24" s="50">
        <v>9.3860676004718204</v>
      </c>
      <c r="U24" s="52">
        <v>-2.2617723136749399</v>
      </c>
    </row>
    <row r="25" spans="1:21" ht="12" thickBot="1" x14ac:dyDescent="0.2">
      <c r="A25" s="74"/>
      <c r="B25" s="63" t="s">
        <v>23</v>
      </c>
      <c r="C25" s="64"/>
      <c r="D25" s="50">
        <v>290254.79810000001</v>
      </c>
      <c r="E25" s="50">
        <v>411506</v>
      </c>
      <c r="F25" s="51">
        <v>70.534766953580302</v>
      </c>
      <c r="G25" s="50">
        <v>287540.98599999998</v>
      </c>
      <c r="H25" s="51">
        <v>0.94380009533667797</v>
      </c>
      <c r="I25" s="50">
        <v>17128.949400000001</v>
      </c>
      <c r="J25" s="51">
        <v>5.9013492669632504</v>
      </c>
      <c r="K25" s="50">
        <v>26703.559099999999</v>
      </c>
      <c r="L25" s="51">
        <v>9.2868705333019896</v>
      </c>
      <c r="M25" s="51">
        <v>-0.35855181940897202</v>
      </c>
      <c r="N25" s="50">
        <v>5777904.7882000003</v>
      </c>
      <c r="O25" s="50">
        <v>108557845.5205</v>
      </c>
      <c r="P25" s="50">
        <v>17697</v>
      </c>
      <c r="Q25" s="50">
        <v>17097</v>
      </c>
      <c r="R25" s="51">
        <v>3.50938761186173</v>
      </c>
      <c r="S25" s="50">
        <v>16.4013560546985</v>
      </c>
      <c r="T25" s="50">
        <v>18.943712557758701</v>
      </c>
      <c r="U25" s="52">
        <v>-15.5008920883211</v>
      </c>
    </row>
    <row r="26" spans="1:21" ht="12" thickBot="1" x14ac:dyDescent="0.2">
      <c r="A26" s="74"/>
      <c r="B26" s="63" t="s">
        <v>24</v>
      </c>
      <c r="C26" s="64"/>
      <c r="D26" s="50">
        <v>529120.49040000001</v>
      </c>
      <c r="E26" s="50">
        <v>629800</v>
      </c>
      <c r="F26" s="51">
        <v>84.014050555731998</v>
      </c>
      <c r="G26" s="50">
        <v>438846.93719999999</v>
      </c>
      <c r="H26" s="51">
        <v>20.570623957404699</v>
      </c>
      <c r="I26" s="50">
        <v>118030.82950000001</v>
      </c>
      <c r="J26" s="51">
        <v>22.306985203081499</v>
      </c>
      <c r="K26" s="50">
        <v>97134.445900000006</v>
      </c>
      <c r="L26" s="51">
        <v>22.134014770560398</v>
      </c>
      <c r="M26" s="51">
        <v>0.21512845835876601</v>
      </c>
      <c r="N26" s="50">
        <v>9366192.8868000004</v>
      </c>
      <c r="O26" s="50">
        <v>217927656.94190001</v>
      </c>
      <c r="P26" s="50">
        <v>42294</v>
      </c>
      <c r="Q26" s="50">
        <v>41292</v>
      </c>
      <c r="R26" s="51">
        <v>2.4266201685556599</v>
      </c>
      <c r="S26" s="50">
        <v>12.510533182011599</v>
      </c>
      <c r="T26" s="50">
        <v>12.238423343504801</v>
      </c>
      <c r="U26" s="52">
        <v>2.1750458957104302</v>
      </c>
    </row>
    <row r="27" spans="1:21" ht="12" thickBot="1" x14ac:dyDescent="0.2">
      <c r="A27" s="74"/>
      <c r="B27" s="63" t="s">
        <v>25</v>
      </c>
      <c r="C27" s="64"/>
      <c r="D27" s="50">
        <v>235367.16250000001</v>
      </c>
      <c r="E27" s="50">
        <v>283000</v>
      </c>
      <c r="F27" s="51">
        <v>83.168608657243794</v>
      </c>
      <c r="G27" s="50">
        <v>244633.09460000001</v>
      </c>
      <c r="H27" s="51">
        <v>-3.7876854377167501</v>
      </c>
      <c r="I27" s="50">
        <v>65374.873500000002</v>
      </c>
      <c r="J27" s="51">
        <v>27.775698532287802</v>
      </c>
      <c r="K27" s="50">
        <v>71001.372099999993</v>
      </c>
      <c r="L27" s="51">
        <v>29.023616864306302</v>
      </c>
      <c r="M27" s="51">
        <v>-7.9244927718798E-2</v>
      </c>
      <c r="N27" s="50">
        <v>4159464.0041999999</v>
      </c>
      <c r="O27" s="50">
        <v>97933426.232800007</v>
      </c>
      <c r="P27" s="50">
        <v>32085</v>
      </c>
      <c r="Q27" s="50">
        <v>30729</v>
      </c>
      <c r="R27" s="51">
        <v>4.4127696963780103</v>
      </c>
      <c r="S27" s="50">
        <v>7.3357382733364496</v>
      </c>
      <c r="T27" s="50">
        <v>7.2672867616909098</v>
      </c>
      <c r="U27" s="52">
        <v>0.93312368973606796</v>
      </c>
    </row>
    <row r="28" spans="1:21" ht="12" thickBot="1" x14ac:dyDescent="0.2">
      <c r="A28" s="74"/>
      <c r="B28" s="63" t="s">
        <v>26</v>
      </c>
      <c r="C28" s="64"/>
      <c r="D28" s="50">
        <v>1024308.1311</v>
      </c>
      <c r="E28" s="50">
        <v>1565600</v>
      </c>
      <c r="F28" s="51">
        <v>65.425915374297404</v>
      </c>
      <c r="G28" s="50">
        <v>1159499.7515</v>
      </c>
      <c r="H28" s="51">
        <v>-11.6594781693664</v>
      </c>
      <c r="I28" s="50">
        <v>67831.832999999999</v>
      </c>
      <c r="J28" s="51">
        <v>6.6222097570538399</v>
      </c>
      <c r="K28" s="50">
        <v>28790.0661</v>
      </c>
      <c r="L28" s="51">
        <v>2.4829730289079799</v>
      </c>
      <c r="M28" s="51">
        <v>1.3560846565753499</v>
      </c>
      <c r="N28" s="50">
        <v>19656979.030299999</v>
      </c>
      <c r="O28" s="50">
        <v>353148223.15499997</v>
      </c>
      <c r="P28" s="50">
        <v>44624</v>
      </c>
      <c r="Q28" s="50">
        <v>45618</v>
      </c>
      <c r="R28" s="51">
        <v>-2.1789644438598801</v>
      </c>
      <c r="S28" s="50">
        <v>22.954197989870899</v>
      </c>
      <c r="T28" s="50">
        <v>24.678170200359499</v>
      </c>
      <c r="U28" s="52">
        <v>-7.5104876731015997</v>
      </c>
    </row>
    <row r="29" spans="1:21" ht="12" thickBot="1" x14ac:dyDescent="0.2">
      <c r="A29" s="74"/>
      <c r="B29" s="63" t="s">
        <v>27</v>
      </c>
      <c r="C29" s="64"/>
      <c r="D29" s="50">
        <v>626824.15930000006</v>
      </c>
      <c r="E29" s="50">
        <v>655600</v>
      </c>
      <c r="F29" s="51">
        <v>95.610762553386195</v>
      </c>
      <c r="G29" s="50">
        <v>575247.82660000003</v>
      </c>
      <c r="H29" s="51">
        <v>8.9659326493838094</v>
      </c>
      <c r="I29" s="50">
        <v>82134.843699999998</v>
      </c>
      <c r="J29" s="51">
        <v>13.1033308913497</v>
      </c>
      <c r="K29" s="50">
        <v>97625.3367</v>
      </c>
      <c r="L29" s="51">
        <v>16.9710048757618</v>
      </c>
      <c r="M29" s="51">
        <v>-0.158672876566888</v>
      </c>
      <c r="N29" s="50">
        <v>10810628.376599999</v>
      </c>
      <c r="O29" s="50">
        <v>237605474.48069999</v>
      </c>
      <c r="P29" s="50">
        <v>98197</v>
      </c>
      <c r="Q29" s="50">
        <v>97908</v>
      </c>
      <c r="R29" s="51">
        <v>0.29517506230338802</v>
      </c>
      <c r="S29" s="50">
        <v>6.3833330885872304</v>
      </c>
      <c r="T29" s="50">
        <v>6.5841323783551902</v>
      </c>
      <c r="U29" s="52">
        <v>-3.1456809002646402</v>
      </c>
    </row>
    <row r="30" spans="1:21" ht="12" thickBot="1" x14ac:dyDescent="0.2">
      <c r="A30" s="74"/>
      <c r="B30" s="63" t="s">
        <v>28</v>
      </c>
      <c r="C30" s="64"/>
      <c r="D30" s="50">
        <v>649565.60380000004</v>
      </c>
      <c r="E30" s="50">
        <v>977400</v>
      </c>
      <c r="F30" s="51">
        <v>66.458522999795406</v>
      </c>
      <c r="G30" s="50">
        <v>635292.08100000001</v>
      </c>
      <c r="H30" s="51">
        <v>2.24676542127398</v>
      </c>
      <c r="I30" s="50">
        <v>72654.557100000005</v>
      </c>
      <c r="J30" s="51">
        <v>11.18509919167</v>
      </c>
      <c r="K30" s="50">
        <v>99395.587100000004</v>
      </c>
      <c r="L30" s="51">
        <v>15.645651830500301</v>
      </c>
      <c r="M30" s="51">
        <v>-0.26903639065078799</v>
      </c>
      <c r="N30" s="50">
        <v>12607793.077299999</v>
      </c>
      <c r="O30" s="50">
        <v>412132698.50749999</v>
      </c>
      <c r="P30" s="50">
        <v>51549</v>
      </c>
      <c r="Q30" s="50">
        <v>47515</v>
      </c>
      <c r="R30" s="51">
        <v>8.4899505419341299</v>
      </c>
      <c r="S30" s="50">
        <v>12.6009351064036</v>
      </c>
      <c r="T30" s="50">
        <v>12.5325732126697</v>
      </c>
      <c r="U30" s="52">
        <v>0.54251444957596995</v>
      </c>
    </row>
    <row r="31" spans="1:21" ht="12" thickBot="1" x14ac:dyDescent="0.2">
      <c r="A31" s="74"/>
      <c r="B31" s="63" t="s">
        <v>29</v>
      </c>
      <c r="C31" s="64"/>
      <c r="D31" s="50">
        <v>677563.57799999998</v>
      </c>
      <c r="E31" s="50">
        <v>870300</v>
      </c>
      <c r="F31" s="51">
        <v>77.854024819027899</v>
      </c>
      <c r="G31" s="50">
        <v>692466.39780000004</v>
      </c>
      <c r="H31" s="51">
        <v>-2.1521361682454101</v>
      </c>
      <c r="I31" s="50">
        <v>37834.415099999998</v>
      </c>
      <c r="J31" s="51">
        <v>5.5838915089972501</v>
      </c>
      <c r="K31" s="50">
        <v>26806.870299999999</v>
      </c>
      <c r="L31" s="51">
        <v>3.8712160453080098</v>
      </c>
      <c r="M31" s="51">
        <v>0.41137009567282401</v>
      </c>
      <c r="N31" s="50">
        <v>11857611.103599999</v>
      </c>
      <c r="O31" s="50">
        <v>372881149.65369999</v>
      </c>
      <c r="P31" s="50">
        <v>23680</v>
      </c>
      <c r="Q31" s="50">
        <v>23745</v>
      </c>
      <c r="R31" s="51">
        <v>-0.27374184038745403</v>
      </c>
      <c r="S31" s="50">
        <v>28.613326773648701</v>
      </c>
      <c r="T31" s="50">
        <v>28.1405916614024</v>
      </c>
      <c r="U31" s="52">
        <v>1.6521501186699401</v>
      </c>
    </row>
    <row r="32" spans="1:21" ht="12" thickBot="1" x14ac:dyDescent="0.2">
      <c r="A32" s="74"/>
      <c r="B32" s="63" t="s">
        <v>30</v>
      </c>
      <c r="C32" s="64"/>
      <c r="D32" s="50">
        <v>107532.2402</v>
      </c>
      <c r="E32" s="50">
        <v>147672</v>
      </c>
      <c r="F32" s="51">
        <v>72.818300151687495</v>
      </c>
      <c r="G32" s="50">
        <v>124672.79979999999</v>
      </c>
      <c r="H32" s="51">
        <v>-13.7484356070425</v>
      </c>
      <c r="I32" s="50">
        <v>31735.891199999998</v>
      </c>
      <c r="J32" s="51">
        <v>29.5129080738709</v>
      </c>
      <c r="K32" s="50">
        <v>34542.117400000003</v>
      </c>
      <c r="L32" s="51">
        <v>27.706217759938401</v>
      </c>
      <c r="M32" s="51">
        <v>-8.1240711665232002E-2</v>
      </c>
      <c r="N32" s="50">
        <v>1949231.2775999999</v>
      </c>
      <c r="O32" s="50">
        <v>51016902.2368</v>
      </c>
      <c r="P32" s="50">
        <v>23497</v>
      </c>
      <c r="Q32" s="50">
        <v>23570</v>
      </c>
      <c r="R32" s="51">
        <v>-0.309715740347905</v>
      </c>
      <c r="S32" s="50">
        <v>4.5764242328807896</v>
      </c>
      <c r="T32" s="50">
        <v>4.5345973949936402</v>
      </c>
      <c r="U32" s="52">
        <v>0.91396329882703997</v>
      </c>
    </row>
    <row r="33" spans="1:21" ht="12" thickBot="1" x14ac:dyDescent="0.2">
      <c r="A33" s="74"/>
      <c r="B33" s="63" t="s">
        <v>31</v>
      </c>
      <c r="C33" s="64"/>
      <c r="D33" s="53"/>
      <c r="E33" s="53"/>
      <c r="F33" s="53"/>
      <c r="G33" s="50">
        <v>11.923299999999999</v>
      </c>
      <c r="H33" s="53"/>
      <c r="I33" s="53"/>
      <c r="J33" s="53"/>
      <c r="K33" s="50">
        <v>2.6314000000000002</v>
      </c>
      <c r="L33" s="51">
        <v>22.069393540378901</v>
      </c>
      <c r="M33" s="53"/>
      <c r="N33" s="50">
        <v>41.2254</v>
      </c>
      <c r="O33" s="50">
        <v>5049.7025000000003</v>
      </c>
      <c r="P33" s="53"/>
      <c r="Q33" s="53"/>
      <c r="R33" s="53"/>
      <c r="S33" s="53"/>
      <c r="T33" s="53"/>
      <c r="U33" s="54"/>
    </row>
    <row r="34" spans="1:21" ht="12" thickBot="1" x14ac:dyDescent="0.2">
      <c r="A34" s="74"/>
      <c r="B34" s="63" t="s">
        <v>36</v>
      </c>
      <c r="C34" s="64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0">
        <v>10</v>
      </c>
      <c r="P34" s="53"/>
      <c r="Q34" s="53"/>
      <c r="R34" s="53"/>
      <c r="S34" s="53"/>
      <c r="T34" s="53"/>
      <c r="U34" s="54"/>
    </row>
    <row r="35" spans="1:21" ht="12" thickBot="1" x14ac:dyDescent="0.2">
      <c r="A35" s="74"/>
      <c r="B35" s="63" t="s">
        <v>32</v>
      </c>
      <c r="C35" s="64"/>
      <c r="D35" s="50">
        <v>213233.106</v>
      </c>
      <c r="E35" s="50">
        <v>178500</v>
      </c>
      <c r="F35" s="51">
        <v>119.458322689076</v>
      </c>
      <c r="G35" s="50">
        <v>228387.56899999999</v>
      </c>
      <c r="H35" s="51">
        <v>-6.6354149949378396</v>
      </c>
      <c r="I35" s="50">
        <v>16491.280900000002</v>
      </c>
      <c r="J35" s="51">
        <v>7.7339214390095696</v>
      </c>
      <c r="K35" s="50">
        <v>24911.171600000001</v>
      </c>
      <c r="L35" s="51">
        <v>10.907411339887799</v>
      </c>
      <c r="M35" s="51">
        <v>-0.337996575801357</v>
      </c>
      <c r="N35" s="50">
        <v>4005893.2615</v>
      </c>
      <c r="O35" s="50">
        <v>64397249.988600001</v>
      </c>
      <c r="P35" s="50">
        <v>12925</v>
      </c>
      <c r="Q35" s="50">
        <v>12763</v>
      </c>
      <c r="R35" s="51">
        <v>1.26929405312231</v>
      </c>
      <c r="S35" s="50">
        <v>16.497725802707901</v>
      </c>
      <c r="T35" s="50">
        <v>16.453573775758102</v>
      </c>
      <c r="U35" s="52">
        <v>0.267624928901596</v>
      </c>
    </row>
    <row r="36" spans="1:21" ht="12" thickBot="1" x14ac:dyDescent="0.2">
      <c r="A36" s="74"/>
      <c r="B36" s="63" t="s">
        <v>37</v>
      </c>
      <c r="C36" s="64"/>
      <c r="D36" s="53"/>
      <c r="E36" s="50">
        <v>472200</v>
      </c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4"/>
    </row>
    <row r="37" spans="1:21" ht="12" thickBot="1" x14ac:dyDescent="0.2">
      <c r="A37" s="74"/>
      <c r="B37" s="63" t="s">
        <v>38</v>
      </c>
      <c r="C37" s="64"/>
      <c r="D37" s="53"/>
      <c r="E37" s="50">
        <v>208557</v>
      </c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4"/>
    </row>
    <row r="38" spans="1:21" ht="12" thickBot="1" x14ac:dyDescent="0.2">
      <c r="A38" s="74"/>
      <c r="B38" s="63" t="s">
        <v>39</v>
      </c>
      <c r="C38" s="64"/>
      <c r="D38" s="53"/>
      <c r="E38" s="50">
        <v>177100</v>
      </c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4"/>
    </row>
    <row r="39" spans="1:21" ht="12" thickBot="1" x14ac:dyDescent="0.2">
      <c r="A39" s="74"/>
      <c r="B39" s="63" t="s">
        <v>33</v>
      </c>
      <c r="C39" s="64"/>
      <c r="D39" s="50">
        <v>202182.05119999999</v>
      </c>
      <c r="E39" s="50">
        <v>336206</v>
      </c>
      <c r="F39" s="51">
        <v>60.136360207729801</v>
      </c>
      <c r="G39" s="50">
        <v>187574.3579</v>
      </c>
      <c r="H39" s="51">
        <v>7.7876813566317296</v>
      </c>
      <c r="I39" s="50">
        <v>9375.3089</v>
      </c>
      <c r="J39" s="51">
        <v>4.6370629066008799</v>
      </c>
      <c r="K39" s="50">
        <v>8302.8927999999996</v>
      </c>
      <c r="L39" s="51">
        <v>4.4264540702447501</v>
      </c>
      <c r="M39" s="51">
        <v>0.12916174227854699</v>
      </c>
      <c r="N39" s="50">
        <v>3809941.4523</v>
      </c>
      <c r="O39" s="50">
        <v>98183654.213200003</v>
      </c>
      <c r="P39" s="50">
        <v>301</v>
      </c>
      <c r="Q39" s="50">
        <v>282</v>
      </c>
      <c r="R39" s="51">
        <v>6.7375886524822599</v>
      </c>
      <c r="S39" s="50">
        <v>671.70116677740896</v>
      </c>
      <c r="T39" s="50">
        <v>650.93653368794298</v>
      </c>
      <c r="U39" s="52">
        <v>3.09134986158903</v>
      </c>
    </row>
    <row r="40" spans="1:21" ht="12" thickBot="1" x14ac:dyDescent="0.2">
      <c r="A40" s="74"/>
      <c r="B40" s="63" t="s">
        <v>34</v>
      </c>
      <c r="C40" s="64"/>
      <c r="D40" s="50">
        <v>442967.53399999999</v>
      </c>
      <c r="E40" s="50">
        <v>418105</v>
      </c>
      <c r="F40" s="51">
        <v>105.94648090790599</v>
      </c>
      <c r="G40" s="50">
        <v>595899.88359999994</v>
      </c>
      <c r="H40" s="51">
        <v>-25.664101270853099</v>
      </c>
      <c r="I40" s="50">
        <v>34863.966699999997</v>
      </c>
      <c r="J40" s="51">
        <v>7.8705467159586497</v>
      </c>
      <c r="K40" s="50">
        <v>43496.327400000002</v>
      </c>
      <c r="L40" s="51">
        <v>7.2992676449651901</v>
      </c>
      <c r="M40" s="51">
        <v>-0.198461829216413</v>
      </c>
      <c r="N40" s="50">
        <v>9194708.2124000005</v>
      </c>
      <c r="O40" s="50">
        <v>188065282.2367</v>
      </c>
      <c r="P40" s="50">
        <v>2420</v>
      </c>
      <c r="Q40" s="50">
        <v>2570</v>
      </c>
      <c r="R40" s="51">
        <v>-5.8365758754863801</v>
      </c>
      <c r="S40" s="50">
        <v>183.04443553719</v>
      </c>
      <c r="T40" s="50">
        <v>183.664777198444</v>
      </c>
      <c r="U40" s="52">
        <v>-0.33890222307656698</v>
      </c>
    </row>
    <row r="41" spans="1:21" ht="12" thickBot="1" x14ac:dyDescent="0.2">
      <c r="A41" s="74"/>
      <c r="B41" s="63" t="s">
        <v>40</v>
      </c>
      <c r="C41" s="64"/>
      <c r="D41" s="53"/>
      <c r="E41" s="50">
        <v>190100</v>
      </c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4"/>
    </row>
    <row r="42" spans="1:21" ht="12" thickBot="1" x14ac:dyDescent="0.2">
      <c r="A42" s="74"/>
      <c r="B42" s="63" t="s">
        <v>41</v>
      </c>
      <c r="C42" s="64"/>
      <c r="D42" s="53"/>
      <c r="E42" s="50">
        <v>62238</v>
      </c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4"/>
    </row>
    <row r="43" spans="1:21" ht="12" thickBot="1" x14ac:dyDescent="0.2">
      <c r="A43" s="74"/>
      <c r="B43" s="63" t="s">
        <v>71</v>
      </c>
      <c r="C43" s="64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0">
        <v>6923.0770000000002</v>
      </c>
      <c r="P43" s="53"/>
      <c r="Q43" s="53"/>
      <c r="R43" s="53"/>
      <c r="S43" s="53"/>
      <c r="T43" s="53"/>
      <c r="U43" s="54"/>
    </row>
    <row r="44" spans="1:21" ht="12" thickBot="1" x14ac:dyDescent="0.2">
      <c r="A44" s="75"/>
      <c r="B44" s="63" t="s">
        <v>35</v>
      </c>
      <c r="C44" s="64"/>
      <c r="D44" s="55">
        <v>23779.704099999999</v>
      </c>
      <c r="E44" s="56"/>
      <c r="F44" s="56"/>
      <c r="G44" s="55">
        <v>9356.7891999999993</v>
      </c>
      <c r="H44" s="57">
        <v>154.143847763504</v>
      </c>
      <c r="I44" s="55">
        <v>3271.8335999999999</v>
      </c>
      <c r="J44" s="57">
        <v>13.758933190425999</v>
      </c>
      <c r="K44" s="55">
        <v>466.03710000000001</v>
      </c>
      <c r="L44" s="57">
        <v>4.9807374093668804</v>
      </c>
      <c r="M44" s="57">
        <v>6.0205432142634097</v>
      </c>
      <c r="N44" s="55">
        <v>354283.26510000002</v>
      </c>
      <c r="O44" s="55">
        <v>11286457.233899999</v>
      </c>
      <c r="P44" s="55">
        <v>27</v>
      </c>
      <c r="Q44" s="55">
        <v>33</v>
      </c>
      <c r="R44" s="57">
        <v>-18.181818181818201</v>
      </c>
      <c r="S44" s="55">
        <v>880.72978148148195</v>
      </c>
      <c r="T44" s="55">
        <v>481.73866969697002</v>
      </c>
      <c r="U44" s="58">
        <v>45.302329973827597</v>
      </c>
    </row>
  </sheetData>
  <mergeCells count="42">
    <mergeCell ref="B24:C24"/>
    <mergeCell ref="B19:C19"/>
    <mergeCell ref="B20:C20"/>
    <mergeCell ref="B21:C21"/>
    <mergeCell ref="B22:C22"/>
    <mergeCell ref="B23:C23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52930</v>
      </c>
      <c r="D2" s="32">
        <v>568270.36997179501</v>
      </c>
      <c r="E2" s="32">
        <v>436431.13998546998</v>
      </c>
      <c r="F2" s="32">
        <v>131839.22998632499</v>
      </c>
      <c r="G2" s="32">
        <v>436431.13998546998</v>
      </c>
      <c r="H2" s="32">
        <v>0.23200088717078199</v>
      </c>
    </row>
    <row r="3" spans="1:8" ht="14.25" x14ac:dyDescent="0.2">
      <c r="A3" s="32">
        <v>2</v>
      </c>
      <c r="B3" s="33">
        <v>13</v>
      </c>
      <c r="C3" s="32">
        <v>10840.93</v>
      </c>
      <c r="D3" s="32">
        <v>71062.552900075607</v>
      </c>
      <c r="E3" s="32">
        <v>54086.000187671103</v>
      </c>
      <c r="F3" s="32">
        <v>16976.5527124045</v>
      </c>
      <c r="G3" s="32">
        <v>54086.000187671103</v>
      </c>
      <c r="H3" s="32">
        <v>0.23889590254766099</v>
      </c>
    </row>
    <row r="4" spans="1:8" ht="14.25" x14ac:dyDescent="0.2">
      <c r="A4" s="32">
        <v>3</v>
      </c>
      <c r="B4" s="33">
        <v>14</v>
      </c>
      <c r="C4" s="32">
        <v>106763</v>
      </c>
      <c r="D4" s="32">
        <v>87990.170358974399</v>
      </c>
      <c r="E4" s="32">
        <v>65201.863535042699</v>
      </c>
      <c r="F4" s="32">
        <v>22788.306823931602</v>
      </c>
      <c r="G4" s="32">
        <v>65201.863535042699</v>
      </c>
      <c r="H4" s="32">
        <v>0.25898696105442198</v>
      </c>
    </row>
    <row r="5" spans="1:8" ht="14.25" x14ac:dyDescent="0.2">
      <c r="A5" s="32">
        <v>4</v>
      </c>
      <c r="B5" s="33">
        <v>15</v>
      </c>
      <c r="C5" s="32">
        <v>4509</v>
      </c>
      <c r="D5" s="32">
        <v>82493.334884615397</v>
      </c>
      <c r="E5" s="32">
        <v>63989.450237606798</v>
      </c>
      <c r="F5" s="32">
        <v>18503.884647008501</v>
      </c>
      <c r="G5" s="32">
        <v>63989.450237606798</v>
      </c>
      <c r="H5" s="32">
        <v>0.22430763252437499</v>
      </c>
    </row>
    <row r="6" spans="1:8" ht="14.25" x14ac:dyDescent="0.2">
      <c r="A6" s="32">
        <v>5</v>
      </c>
      <c r="B6" s="33">
        <v>16</v>
      </c>
      <c r="C6" s="32">
        <v>3357</v>
      </c>
      <c r="D6" s="32">
        <v>270767.49509914499</v>
      </c>
      <c r="E6" s="32">
        <v>228978.80486239301</v>
      </c>
      <c r="F6" s="32">
        <v>41788.690236752103</v>
      </c>
      <c r="G6" s="32">
        <v>228978.80486239301</v>
      </c>
      <c r="H6" s="32">
        <v>0.154334220292767</v>
      </c>
    </row>
    <row r="7" spans="1:8" ht="14.25" x14ac:dyDescent="0.2">
      <c r="A7" s="32">
        <v>6</v>
      </c>
      <c r="B7" s="33">
        <v>17</v>
      </c>
      <c r="C7" s="32">
        <v>17622</v>
      </c>
      <c r="D7" s="32">
        <v>339129.98447094002</v>
      </c>
      <c r="E7" s="32">
        <v>268702.39754444401</v>
      </c>
      <c r="F7" s="32">
        <v>70427.5869264957</v>
      </c>
      <c r="G7" s="32">
        <v>268702.39754444401</v>
      </c>
      <c r="H7" s="32">
        <v>0.207671365409833</v>
      </c>
    </row>
    <row r="8" spans="1:8" ht="14.25" x14ac:dyDescent="0.2">
      <c r="A8" s="32">
        <v>7</v>
      </c>
      <c r="B8" s="33">
        <v>18</v>
      </c>
      <c r="C8" s="32">
        <v>123601</v>
      </c>
      <c r="D8" s="32">
        <v>217267.21684102601</v>
      </c>
      <c r="E8" s="32">
        <v>179148.08888290601</v>
      </c>
      <c r="F8" s="32">
        <v>38119.127958119701</v>
      </c>
      <c r="G8" s="32">
        <v>179148.08888290601</v>
      </c>
      <c r="H8" s="32">
        <v>0.17544813484683</v>
      </c>
    </row>
    <row r="9" spans="1:8" ht="14.25" x14ac:dyDescent="0.2">
      <c r="A9" s="32">
        <v>8</v>
      </c>
      <c r="B9" s="33">
        <v>19</v>
      </c>
      <c r="C9" s="32">
        <v>11464</v>
      </c>
      <c r="D9" s="32">
        <v>103517.605306838</v>
      </c>
      <c r="E9" s="32">
        <v>84320.309136752097</v>
      </c>
      <c r="F9" s="32">
        <v>19197.296170085501</v>
      </c>
      <c r="G9" s="32">
        <v>84320.309136752097</v>
      </c>
      <c r="H9" s="32">
        <v>0.18544957752048599</v>
      </c>
    </row>
    <row r="10" spans="1:8" ht="14.25" x14ac:dyDescent="0.2">
      <c r="A10" s="32">
        <v>9</v>
      </c>
      <c r="B10" s="33">
        <v>21</v>
      </c>
      <c r="C10" s="32">
        <v>99627</v>
      </c>
      <c r="D10" s="32">
        <v>512882.78221623902</v>
      </c>
      <c r="E10" s="32">
        <v>470616.409573504</v>
      </c>
      <c r="F10" s="32">
        <v>42266.372642734997</v>
      </c>
      <c r="G10" s="32">
        <v>470616.409573504</v>
      </c>
      <c r="H10" s="36">
        <v>8.2409420062993802E-2</v>
      </c>
    </row>
    <row r="11" spans="1:8" ht="14.25" x14ac:dyDescent="0.2">
      <c r="A11" s="32">
        <v>10</v>
      </c>
      <c r="B11" s="33">
        <v>22</v>
      </c>
      <c r="C11" s="32">
        <v>24693</v>
      </c>
      <c r="D11" s="32">
        <v>439025.18752734998</v>
      </c>
      <c r="E11" s="32">
        <v>383767.67022905999</v>
      </c>
      <c r="F11" s="32">
        <v>55257.517298290601</v>
      </c>
      <c r="G11" s="32">
        <v>383767.67022905999</v>
      </c>
      <c r="H11" s="32">
        <v>0.12586411638363701</v>
      </c>
    </row>
    <row r="12" spans="1:8" ht="14.25" x14ac:dyDescent="0.2">
      <c r="A12" s="32">
        <v>11</v>
      </c>
      <c r="B12" s="33">
        <v>23</v>
      </c>
      <c r="C12" s="32">
        <v>135500.12100000001</v>
      </c>
      <c r="D12" s="32">
        <v>1270298.5693564101</v>
      </c>
      <c r="E12" s="32">
        <v>1073988.22240427</v>
      </c>
      <c r="F12" s="32">
        <v>196310.34695213701</v>
      </c>
      <c r="G12" s="32">
        <v>1073988.22240427</v>
      </c>
      <c r="H12" s="32">
        <v>0.15453874521136901</v>
      </c>
    </row>
    <row r="13" spans="1:8" ht="14.25" x14ac:dyDescent="0.2">
      <c r="A13" s="32">
        <v>12</v>
      </c>
      <c r="B13" s="33">
        <v>24</v>
      </c>
      <c r="C13" s="32">
        <v>32169.723999999998</v>
      </c>
      <c r="D13" s="32">
        <v>505073.723357265</v>
      </c>
      <c r="E13" s="32">
        <v>446222.44124700897</v>
      </c>
      <c r="F13" s="32">
        <v>58851.282110256398</v>
      </c>
      <c r="G13" s="32">
        <v>446222.44124700897</v>
      </c>
      <c r="H13" s="32">
        <v>0.116520181883681</v>
      </c>
    </row>
    <row r="14" spans="1:8" ht="14.25" x14ac:dyDescent="0.2">
      <c r="A14" s="32">
        <v>13</v>
      </c>
      <c r="B14" s="33">
        <v>25</v>
      </c>
      <c r="C14" s="32">
        <v>75539</v>
      </c>
      <c r="D14" s="32">
        <v>902520.65489999996</v>
      </c>
      <c r="E14" s="32">
        <v>837809.69279999996</v>
      </c>
      <c r="F14" s="32">
        <v>64710.962099999997</v>
      </c>
      <c r="G14" s="32">
        <v>837809.69279999996</v>
      </c>
      <c r="H14" s="32">
        <v>7.1700256109008403E-2</v>
      </c>
    </row>
    <row r="15" spans="1:8" ht="14.25" x14ac:dyDescent="0.2">
      <c r="A15" s="32">
        <v>14</v>
      </c>
      <c r="B15" s="33">
        <v>26</v>
      </c>
      <c r="C15" s="32">
        <v>46473</v>
      </c>
      <c r="D15" s="32">
        <v>289090.60700000002</v>
      </c>
      <c r="E15" s="32">
        <v>250962.443</v>
      </c>
      <c r="F15" s="32">
        <v>38128.163999999997</v>
      </c>
      <c r="G15" s="32">
        <v>250962.443</v>
      </c>
      <c r="H15" s="32">
        <v>0.13189001329261499</v>
      </c>
    </row>
    <row r="16" spans="1:8" ht="14.25" x14ac:dyDescent="0.2">
      <c r="A16" s="32">
        <v>15</v>
      </c>
      <c r="B16" s="33">
        <v>27</v>
      </c>
      <c r="C16" s="32">
        <v>107036.894</v>
      </c>
      <c r="D16" s="32">
        <v>837015.960333333</v>
      </c>
      <c r="E16" s="32">
        <v>773336.09840000002</v>
      </c>
      <c r="F16" s="32">
        <v>63679.861933333297</v>
      </c>
      <c r="G16" s="32">
        <v>773336.09840000002</v>
      </c>
      <c r="H16" s="32">
        <v>7.6079626854395302E-2</v>
      </c>
    </row>
    <row r="17" spans="1:8" ht="14.25" x14ac:dyDescent="0.2">
      <c r="A17" s="32">
        <v>16</v>
      </c>
      <c r="B17" s="33">
        <v>29</v>
      </c>
      <c r="C17" s="32">
        <v>164728</v>
      </c>
      <c r="D17" s="32">
        <v>2158051.56190171</v>
      </c>
      <c r="E17" s="32">
        <v>1874257.67560855</v>
      </c>
      <c r="F17" s="32">
        <v>283793.88629316201</v>
      </c>
      <c r="G17" s="32">
        <v>1874257.67560855</v>
      </c>
      <c r="H17" s="32">
        <v>0.131504682883053</v>
      </c>
    </row>
    <row r="18" spans="1:8" ht="14.25" x14ac:dyDescent="0.2">
      <c r="A18" s="32">
        <v>17</v>
      </c>
      <c r="B18" s="33">
        <v>31</v>
      </c>
      <c r="C18" s="32">
        <v>23695.576000000001</v>
      </c>
      <c r="D18" s="32">
        <v>222945.08209754201</v>
      </c>
      <c r="E18" s="32">
        <v>188570.721768138</v>
      </c>
      <c r="F18" s="32">
        <v>34374.360329403899</v>
      </c>
      <c r="G18" s="32">
        <v>188570.721768138</v>
      </c>
      <c r="H18" s="32">
        <v>0.154183084040242</v>
      </c>
    </row>
    <row r="19" spans="1:8" ht="14.25" x14ac:dyDescent="0.2">
      <c r="A19" s="32">
        <v>18</v>
      </c>
      <c r="B19" s="33">
        <v>32</v>
      </c>
      <c r="C19" s="32">
        <v>18888.815999999999</v>
      </c>
      <c r="D19" s="32">
        <v>290254.80425460998</v>
      </c>
      <c r="E19" s="32">
        <v>273125.85327870998</v>
      </c>
      <c r="F19" s="32">
        <v>17128.950975899701</v>
      </c>
      <c r="G19" s="32">
        <v>273125.85327870998</v>
      </c>
      <c r="H19" s="32">
        <v>5.9013496847667102E-2</v>
      </c>
    </row>
    <row r="20" spans="1:8" ht="14.25" x14ac:dyDescent="0.2">
      <c r="A20" s="32">
        <v>19</v>
      </c>
      <c r="B20" s="33">
        <v>33</v>
      </c>
      <c r="C20" s="32">
        <v>31381.691999999999</v>
      </c>
      <c r="D20" s="32">
        <v>529120.42772923398</v>
      </c>
      <c r="E20" s="32">
        <v>411089.63066190103</v>
      </c>
      <c r="F20" s="32">
        <v>118030.797067333</v>
      </c>
      <c r="G20" s="32">
        <v>411089.63066190103</v>
      </c>
      <c r="H20" s="32">
        <v>0.223069817156508</v>
      </c>
    </row>
    <row r="21" spans="1:8" ht="14.25" x14ac:dyDescent="0.2">
      <c r="A21" s="32">
        <v>20</v>
      </c>
      <c r="B21" s="33">
        <v>34</v>
      </c>
      <c r="C21" s="32">
        <v>38471.686000000002</v>
      </c>
      <c r="D21" s="32">
        <v>235367.02854877099</v>
      </c>
      <c r="E21" s="32">
        <v>169992.30888901901</v>
      </c>
      <c r="F21" s="32">
        <v>65374.719659751499</v>
      </c>
      <c r="G21" s="32">
        <v>169992.30888901901</v>
      </c>
      <c r="H21" s="32">
        <v>0.27775648978040701</v>
      </c>
    </row>
    <row r="22" spans="1:8" ht="14.25" x14ac:dyDescent="0.2">
      <c r="A22" s="32">
        <v>21</v>
      </c>
      <c r="B22" s="33">
        <v>35</v>
      </c>
      <c r="C22" s="32">
        <v>44155.716999999997</v>
      </c>
      <c r="D22" s="32">
        <v>1024308.12711239</v>
      </c>
      <c r="E22" s="32">
        <v>956476.311295575</v>
      </c>
      <c r="F22" s="32">
        <v>67831.815816814196</v>
      </c>
      <c r="G22" s="32">
        <v>956476.311295575</v>
      </c>
      <c r="H22" s="32">
        <v>6.6222081052932494E-2</v>
      </c>
    </row>
    <row r="23" spans="1:8" ht="14.25" x14ac:dyDescent="0.2">
      <c r="A23" s="32">
        <v>22</v>
      </c>
      <c r="B23" s="33">
        <v>36</v>
      </c>
      <c r="C23" s="32">
        <v>161066.405</v>
      </c>
      <c r="D23" s="32">
        <v>626824.15950088506</v>
      </c>
      <c r="E23" s="32">
        <v>544689.31306099601</v>
      </c>
      <c r="F23" s="32">
        <v>82134.846439888599</v>
      </c>
      <c r="G23" s="32">
        <v>544689.31306099601</v>
      </c>
      <c r="H23" s="32">
        <v>0.13103331324256801</v>
      </c>
    </row>
    <row r="24" spans="1:8" ht="14.25" x14ac:dyDescent="0.2">
      <c r="A24" s="32">
        <v>23</v>
      </c>
      <c r="B24" s="33">
        <v>37</v>
      </c>
      <c r="C24" s="32">
        <v>75421.55</v>
      </c>
      <c r="D24" s="32">
        <v>649565.53573628305</v>
      </c>
      <c r="E24" s="32">
        <v>576911.03928899602</v>
      </c>
      <c r="F24" s="32">
        <v>72654.496447287296</v>
      </c>
      <c r="G24" s="32">
        <v>576911.03928899602</v>
      </c>
      <c r="H24" s="32">
        <v>0.111850910262555</v>
      </c>
    </row>
    <row r="25" spans="1:8" ht="14.25" x14ac:dyDescent="0.2">
      <c r="A25" s="32">
        <v>24</v>
      </c>
      <c r="B25" s="33">
        <v>38</v>
      </c>
      <c r="C25" s="32">
        <v>121231.955</v>
      </c>
      <c r="D25" s="32">
        <v>677563.51276814204</v>
      </c>
      <c r="E25" s="32">
        <v>639729.080116814</v>
      </c>
      <c r="F25" s="32">
        <v>37834.432651327399</v>
      </c>
      <c r="G25" s="32">
        <v>639729.080116814</v>
      </c>
      <c r="H25" s="32">
        <v>5.58389463694072E-2</v>
      </c>
    </row>
    <row r="26" spans="1:8" ht="14.25" x14ac:dyDescent="0.2">
      <c r="A26" s="32">
        <v>25</v>
      </c>
      <c r="B26" s="33">
        <v>39</v>
      </c>
      <c r="C26" s="32">
        <v>83005.089000000007</v>
      </c>
      <c r="D26" s="32">
        <v>107532.173191725</v>
      </c>
      <c r="E26" s="32">
        <v>75796.347527944599</v>
      </c>
      <c r="F26" s="32">
        <v>31735.825663780699</v>
      </c>
      <c r="G26" s="32">
        <v>75796.347527944599</v>
      </c>
      <c r="H26" s="32">
        <v>0.295128655190453</v>
      </c>
    </row>
    <row r="27" spans="1:8" ht="14.25" x14ac:dyDescent="0.2">
      <c r="A27" s="32">
        <v>26</v>
      </c>
      <c r="B27" s="33">
        <v>42</v>
      </c>
      <c r="C27" s="32">
        <v>12950.871999999999</v>
      </c>
      <c r="D27" s="32">
        <v>213233.1053</v>
      </c>
      <c r="E27" s="32">
        <v>196741.82569999999</v>
      </c>
      <c r="F27" s="32">
        <v>16491.279600000002</v>
      </c>
      <c r="G27" s="32">
        <v>196741.82569999999</v>
      </c>
      <c r="H27" s="32">
        <v>7.7339208547370003E-2</v>
      </c>
    </row>
    <row r="28" spans="1:8" ht="14.25" x14ac:dyDescent="0.2">
      <c r="A28" s="32">
        <v>27</v>
      </c>
      <c r="B28" s="33">
        <v>75</v>
      </c>
      <c r="C28" s="32">
        <v>1745</v>
      </c>
      <c r="D28" s="32">
        <v>202182.05128205099</v>
      </c>
      <c r="E28" s="32">
        <v>192806.743589744</v>
      </c>
      <c r="F28" s="32">
        <v>9375.3076923076896</v>
      </c>
      <c r="G28" s="32">
        <v>192806.743589744</v>
      </c>
      <c r="H28" s="32">
        <v>4.6370623073898901E-2</v>
      </c>
    </row>
    <row r="29" spans="1:8" ht="14.25" x14ac:dyDescent="0.2">
      <c r="A29" s="32">
        <v>28</v>
      </c>
      <c r="B29" s="33">
        <v>76</v>
      </c>
      <c r="C29" s="32">
        <v>2666</v>
      </c>
      <c r="D29" s="32">
        <v>442967.52642051299</v>
      </c>
      <c r="E29" s="32">
        <v>408103.57123333297</v>
      </c>
      <c r="F29" s="32">
        <v>34863.955187179497</v>
      </c>
      <c r="G29" s="32">
        <v>408103.57123333297</v>
      </c>
      <c r="H29" s="32">
        <v>7.8705442516079194E-2</v>
      </c>
    </row>
    <row r="30" spans="1:8" ht="14.25" x14ac:dyDescent="0.2">
      <c r="A30" s="32">
        <v>29</v>
      </c>
      <c r="B30" s="33">
        <v>99</v>
      </c>
      <c r="C30" s="32">
        <v>27</v>
      </c>
      <c r="D30" s="32">
        <v>23779.704258376802</v>
      </c>
      <c r="E30" s="32">
        <v>20507.870312381801</v>
      </c>
      <c r="F30" s="32">
        <v>3271.8339459950098</v>
      </c>
      <c r="G30" s="32">
        <v>20507.870312381801</v>
      </c>
      <c r="H30" s="32">
        <v>0.137589345537905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2014-12-17T00:36:20Z</dcterms:modified>
</cp:coreProperties>
</file>