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<sst xmlns="http://schemas.openxmlformats.org/spreadsheetml/2006/main" count="116" uniqueCount="73">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</sst>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5d04093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55ac0bbe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55ac0be9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5d040b9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5d040b9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55ac0be9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22" sqref="F22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0" t="s">
        <v>5</v>
      </c>
      <c r="B3" s="40"/>
      <c r="C3" s="40"/>
      <c r="D3" s="40"/>
      <c r="E3" s="15">
        <f>RA!D7</f>
        <v>14469424.735099999</v>
      </c>
      <c r="F3" s="25">
        <f>RA!I7</f>
        <v>1693489.1384000001</v>
      </c>
      <c r="G3" s="16">
        <f>E3-F3</f>
        <v>12775935.5967</v>
      </c>
      <c r="H3" s="27">
        <f>RA!J7</f>
        <v>11.7039147678893</v>
      </c>
      <c r="I3" s="20">
        <f>SUM(I4:I40)</f>
        <v>14469429.158816824</v>
      </c>
      <c r="J3" s="21">
        <f>SUM(J4:J40)</f>
        <v>12775935.556018502</v>
      </c>
      <c r="K3" s="22">
        <f>E3-I3</f>
        <v>-4.4237168245017529</v>
      </c>
      <c r="L3" s="22">
        <f>G3-J3</f>
        <v>4.0681498125195503E-2</v>
      </c>
    </row>
    <row r="4" spans="1:13" x14ac:dyDescent="0.15">
      <c r="A4" s="41">
        <f>RA!A8</f>
        <v>41990</v>
      </c>
      <c r="B4" s="12">
        <v>12</v>
      </c>
      <c r="C4" s="38" t="s">
        <v>6</v>
      </c>
      <c r="D4" s="38"/>
      <c r="E4" s="15">
        <f>VLOOKUP(C4,RA!B8:D39,3,0)</f>
        <v>581207.29590000003</v>
      </c>
      <c r="F4" s="25">
        <f>VLOOKUP(C4,RA!B8:I43,8,0)</f>
        <v>130898.2145</v>
      </c>
      <c r="G4" s="16">
        <f t="shared" ref="G4:G40" si="0">E4-F4</f>
        <v>450309.08140000002</v>
      </c>
      <c r="H4" s="27">
        <f>RA!J8</f>
        <v>22.5217775866533</v>
      </c>
      <c r="I4" s="20">
        <f>VLOOKUP(B4,RMS!B:D,3,FALSE)</f>
        <v>581207.93738547002</v>
      </c>
      <c r="J4" s="21">
        <f>VLOOKUP(B4,RMS!B:E,4,FALSE)</f>
        <v>450309.08380000002</v>
      </c>
      <c r="K4" s="22">
        <f t="shared" ref="K4:K40" si="1">E4-I4</f>
        <v>-0.64148546999786049</v>
      </c>
      <c r="L4" s="22">
        <f t="shared" ref="L4:L40" si="2">G4-J4</f>
        <v>-2.3999999975785613E-3</v>
      </c>
    </row>
    <row r="5" spans="1:13" x14ac:dyDescent="0.15">
      <c r="A5" s="41"/>
      <c r="B5" s="12">
        <v>13</v>
      </c>
      <c r="C5" s="38" t="s">
        <v>7</v>
      </c>
      <c r="D5" s="38"/>
      <c r="E5" s="15">
        <f>VLOOKUP(C5,RA!B8:D40,3,0)</f>
        <v>74301.855500000005</v>
      </c>
      <c r="F5" s="25">
        <f>VLOOKUP(C5,RA!B9:I44,8,0)</f>
        <v>16223.3339</v>
      </c>
      <c r="G5" s="16">
        <f t="shared" si="0"/>
        <v>58078.521600000007</v>
      </c>
      <c r="H5" s="27">
        <f>RA!J9</f>
        <v>21.834359035623301</v>
      </c>
      <c r="I5" s="20">
        <f>VLOOKUP(B5,RMS!B:D,3,FALSE)</f>
        <v>74301.906730133895</v>
      </c>
      <c r="J5" s="21">
        <f>VLOOKUP(B5,RMS!B:E,4,FALSE)</f>
        <v>58078.526286339897</v>
      </c>
      <c r="K5" s="22">
        <f t="shared" si="1"/>
        <v>-5.1230133889475837E-2</v>
      </c>
      <c r="L5" s="22">
        <f t="shared" si="2"/>
        <v>-4.6863398893037811E-3</v>
      </c>
      <c r="M5" s="35"/>
    </row>
    <row r="6" spans="1:13" x14ac:dyDescent="0.15">
      <c r="A6" s="41"/>
      <c r="B6" s="12">
        <v>14</v>
      </c>
      <c r="C6" s="38" t="s">
        <v>8</v>
      </c>
      <c r="D6" s="38"/>
      <c r="E6" s="15">
        <f>VLOOKUP(C6,RA!B10:D41,3,0)</f>
        <v>85953.883700000006</v>
      </c>
      <c r="F6" s="25">
        <f>VLOOKUP(C6,RA!B10:I45,8,0)</f>
        <v>21934.378799999999</v>
      </c>
      <c r="G6" s="16">
        <f t="shared" si="0"/>
        <v>64019.504900000007</v>
      </c>
      <c r="H6" s="27">
        <f>RA!J10</f>
        <v>25.518775715308401</v>
      </c>
      <c r="I6" s="20">
        <f>VLOOKUP(B6,RMS!B:D,3,FALSE)</f>
        <v>85955.697567521405</v>
      </c>
      <c r="J6" s="21">
        <f>VLOOKUP(B6,RMS!B:E,4,FALSE)</f>
        <v>64019.505085470097</v>
      </c>
      <c r="K6" s="22">
        <f t="shared" si="1"/>
        <v>-1.8138675213995157</v>
      </c>
      <c r="L6" s="22">
        <f t="shared" si="2"/>
        <v>-1.8547008949099109E-4</v>
      </c>
      <c r="M6" s="35"/>
    </row>
    <row r="7" spans="1:13" x14ac:dyDescent="0.15">
      <c r="A7" s="41"/>
      <c r="B7" s="12">
        <v>15</v>
      </c>
      <c r="C7" s="38" t="s">
        <v>9</v>
      </c>
      <c r="D7" s="38"/>
      <c r="E7" s="15">
        <f>VLOOKUP(C7,RA!B10:D42,3,0)</f>
        <v>88355.242299999998</v>
      </c>
      <c r="F7" s="25">
        <f>VLOOKUP(C7,RA!B11:I46,8,0)</f>
        <v>17379.832399999999</v>
      </c>
      <c r="G7" s="16">
        <f t="shared" si="0"/>
        <v>70975.409899999999</v>
      </c>
      <c r="H7" s="27">
        <f>RA!J11</f>
        <v>19.670403190100199</v>
      </c>
      <c r="I7" s="20">
        <f>VLOOKUP(B7,RMS!B:D,3,FALSE)</f>
        <v>88355.283475213699</v>
      </c>
      <c r="J7" s="21">
        <f>VLOOKUP(B7,RMS!B:E,4,FALSE)</f>
        <v>70975.410339316193</v>
      </c>
      <c r="K7" s="22">
        <f t="shared" si="1"/>
        <v>-4.1175213700626045E-2</v>
      </c>
      <c r="L7" s="22">
        <f t="shared" si="2"/>
        <v>-4.3931619438808411E-4</v>
      </c>
      <c r="M7" s="35"/>
    </row>
    <row r="8" spans="1:13" x14ac:dyDescent="0.15">
      <c r="A8" s="41"/>
      <c r="B8" s="12">
        <v>16</v>
      </c>
      <c r="C8" s="38" t="s">
        <v>10</v>
      </c>
      <c r="D8" s="38"/>
      <c r="E8" s="15">
        <f>VLOOKUP(C8,RA!B12:D43,3,0)</f>
        <v>233723.60829999999</v>
      </c>
      <c r="F8" s="25">
        <f>VLOOKUP(C8,RA!B12:I47,8,0)</f>
        <v>36318.752099999998</v>
      </c>
      <c r="G8" s="16">
        <f t="shared" si="0"/>
        <v>197404.85619999998</v>
      </c>
      <c r="H8" s="27">
        <f>RA!J12</f>
        <v>15.539188515942501</v>
      </c>
      <c r="I8" s="20">
        <f>VLOOKUP(B8,RMS!B:D,3,FALSE)</f>
        <v>233723.609429915</v>
      </c>
      <c r="J8" s="21">
        <f>VLOOKUP(B8,RMS!B:E,4,FALSE)</f>
        <v>197404.85535042701</v>
      </c>
      <c r="K8" s="22">
        <f t="shared" si="1"/>
        <v>-1.1299150064587593E-3</v>
      </c>
      <c r="L8" s="22">
        <f t="shared" si="2"/>
        <v>8.495729707647115E-4</v>
      </c>
      <c r="M8" s="35"/>
    </row>
    <row r="9" spans="1:13" x14ac:dyDescent="0.15">
      <c r="A9" s="41"/>
      <c r="B9" s="12">
        <v>17</v>
      </c>
      <c r="C9" s="38" t="s">
        <v>11</v>
      </c>
      <c r="D9" s="38"/>
      <c r="E9" s="15">
        <f>VLOOKUP(C9,RA!B12:D44,3,0)</f>
        <v>342995.1545</v>
      </c>
      <c r="F9" s="25">
        <f>VLOOKUP(C9,RA!B13:I48,8,0)</f>
        <v>78658.521099999998</v>
      </c>
      <c r="G9" s="16">
        <f t="shared" si="0"/>
        <v>264336.63339999999</v>
      </c>
      <c r="H9" s="27">
        <f>RA!J13</f>
        <v>22.932837408348899</v>
      </c>
      <c r="I9" s="20">
        <f>VLOOKUP(B9,RMS!B:D,3,FALSE)</f>
        <v>342995.34010512801</v>
      </c>
      <c r="J9" s="21">
        <f>VLOOKUP(B9,RMS!B:E,4,FALSE)</f>
        <v>264336.63422564103</v>
      </c>
      <c r="K9" s="22">
        <f t="shared" si="1"/>
        <v>-0.18560512800468132</v>
      </c>
      <c r="L9" s="22">
        <f t="shared" si="2"/>
        <v>-8.2564103649929166E-4</v>
      </c>
      <c r="M9" s="35"/>
    </row>
    <row r="10" spans="1:13" x14ac:dyDescent="0.15">
      <c r="A10" s="41"/>
      <c r="B10" s="12">
        <v>18</v>
      </c>
      <c r="C10" s="38" t="s">
        <v>12</v>
      </c>
      <c r="D10" s="38"/>
      <c r="E10" s="15">
        <f>VLOOKUP(C10,RA!B14:D45,3,0)</f>
        <v>216372.77110000001</v>
      </c>
      <c r="F10" s="25">
        <f>VLOOKUP(C10,RA!B14:I49,8,0)</f>
        <v>38581.495999999999</v>
      </c>
      <c r="G10" s="16">
        <f t="shared" si="0"/>
        <v>177791.27510000003</v>
      </c>
      <c r="H10" s="27">
        <f>RA!J14</f>
        <v>17.831031050653301</v>
      </c>
      <c r="I10" s="20">
        <f>VLOOKUP(B10,RMS!B:D,3,FALSE)</f>
        <v>216372.77210512801</v>
      </c>
      <c r="J10" s="21">
        <f>VLOOKUP(B10,RMS!B:E,4,FALSE)</f>
        <v>177791.276631624</v>
      </c>
      <c r="K10" s="22">
        <f t="shared" si="1"/>
        <v>-1.0051279969047755E-3</v>
      </c>
      <c r="L10" s="22">
        <f t="shared" si="2"/>
        <v>-1.5316239732783288E-3</v>
      </c>
      <c r="M10" s="35"/>
    </row>
    <row r="11" spans="1:13" x14ac:dyDescent="0.15">
      <c r="A11" s="41"/>
      <c r="B11" s="12">
        <v>19</v>
      </c>
      <c r="C11" s="38" t="s">
        <v>13</v>
      </c>
      <c r="D11" s="38"/>
      <c r="E11" s="15">
        <f>VLOOKUP(C11,RA!B14:D46,3,0)</f>
        <v>167800.3162</v>
      </c>
      <c r="F11" s="25">
        <f>VLOOKUP(C11,RA!B15:I50,8,0)</f>
        <v>-36539.000500000002</v>
      </c>
      <c r="G11" s="16">
        <f t="shared" si="0"/>
        <v>204339.3167</v>
      </c>
      <c r="H11" s="27">
        <f>RA!J15</f>
        <v>-21.775287036080101</v>
      </c>
      <c r="I11" s="20">
        <f>VLOOKUP(B11,RMS!B:D,3,FALSE)</f>
        <v>167800.59973675199</v>
      </c>
      <c r="J11" s="21">
        <f>VLOOKUP(B11,RMS!B:E,4,FALSE)</f>
        <v>204339.31748632499</v>
      </c>
      <c r="K11" s="22">
        <f t="shared" si="1"/>
        <v>-0.28353675198741257</v>
      </c>
      <c r="L11" s="22">
        <f t="shared" si="2"/>
        <v>-7.8632499207742512E-4</v>
      </c>
      <c r="M11" s="35"/>
    </row>
    <row r="12" spans="1:13" x14ac:dyDescent="0.15">
      <c r="A12" s="41"/>
      <c r="B12" s="12">
        <v>21</v>
      </c>
      <c r="C12" s="38" t="s">
        <v>14</v>
      </c>
      <c r="D12" s="38"/>
      <c r="E12" s="15">
        <f>VLOOKUP(C12,RA!B16:D47,3,0)</f>
        <v>571026.19640000002</v>
      </c>
      <c r="F12" s="25">
        <f>VLOOKUP(C12,RA!B16:I51,8,0)</f>
        <v>26398.359700000001</v>
      </c>
      <c r="G12" s="16">
        <f t="shared" si="0"/>
        <v>544627.83669999999</v>
      </c>
      <c r="H12" s="27">
        <f>RA!J16</f>
        <v>4.6229682397106897</v>
      </c>
      <c r="I12" s="20">
        <f>VLOOKUP(B12,RMS!B:D,3,FALSE)</f>
        <v>571025.96439743601</v>
      </c>
      <c r="J12" s="21">
        <f>VLOOKUP(B12,RMS!B:E,4,FALSE)</f>
        <v>544627.83684102597</v>
      </c>
      <c r="K12" s="22">
        <f t="shared" si="1"/>
        <v>0.23200256400741637</v>
      </c>
      <c r="L12" s="22">
        <f t="shared" si="2"/>
        <v>-1.4102598652243614E-4</v>
      </c>
      <c r="M12" s="35"/>
    </row>
    <row r="13" spans="1:13" x14ac:dyDescent="0.15">
      <c r="A13" s="41"/>
      <c r="B13" s="12">
        <v>22</v>
      </c>
      <c r="C13" s="38" t="s">
        <v>15</v>
      </c>
      <c r="D13" s="38"/>
      <c r="E13" s="15">
        <f>VLOOKUP(C13,RA!B16:D48,3,0)</f>
        <v>455201.06329999998</v>
      </c>
      <c r="F13" s="25">
        <f>VLOOKUP(C13,RA!B17:I52,8,0)</f>
        <v>54172.357600000003</v>
      </c>
      <c r="G13" s="16">
        <f t="shared" si="0"/>
        <v>401028.70569999999</v>
      </c>
      <c r="H13" s="27">
        <f>RA!J17</f>
        <v>11.900753747646201</v>
      </c>
      <c r="I13" s="20">
        <f>VLOOKUP(B13,RMS!B:D,3,FALSE)</f>
        <v>455201.13458888902</v>
      </c>
      <c r="J13" s="21">
        <f>VLOOKUP(B13,RMS!B:E,4,FALSE)</f>
        <v>401028.70622307702</v>
      </c>
      <c r="K13" s="22">
        <f t="shared" si="1"/>
        <v>-7.1288889041170478E-2</v>
      </c>
      <c r="L13" s="22">
        <f t="shared" si="2"/>
        <v>-5.2307703299447894E-4</v>
      </c>
      <c r="M13" s="35"/>
    </row>
    <row r="14" spans="1:13" x14ac:dyDescent="0.15">
      <c r="A14" s="41"/>
      <c r="B14" s="12">
        <v>23</v>
      </c>
      <c r="C14" s="38" t="s">
        <v>16</v>
      </c>
      <c r="D14" s="38"/>
      <c r="E14" s="15">
        <f>VLOOKUP(C14,RA!B18:D49,3,0)</f>
        <v>1251697.4791999999</v>
      </c>
      <c r="F14" s="25">
        <f>VLOOKUP(C14,RA!B18:I53,8,0)</f>
        <v>188612.21</v>
      </c>
      <c r="G14" s="16">
        <f t="shared" si="0"/>
        <v>1063085.2692</v>
      </c>
      <c r="H14" s="27">
        <f>RA!J18</f>
        <v>15.0685140087162</v>
      </c>
      <c r="I14" s="20">
        <f>VLOOKUP(B14,RMS!B:D,3,FALSE)</f>
        <v>1251697.38063419</v>
      </c>
      <c r="J14" s="21">
        <f>VLOOKUP(B14,RMS!B:E,4,FALSE)</f>
        <v>1063085.2578906</v>
      </c>
      <c r="K14" s="22">
        <f t="shared" si="1"/>
        <v>9.8565809894353151E-2</v>
      </c>
      <c r="L14" s="22">
        <f t="shared" si="2"/>
        <v>1.1309399968013167E-2</v>
      </c>
      <c r="M14" s="35"/>
    </row>
    <row r="15" spans="1:13" x14ac:dyDescent="0.15">
      <c r="A15" s="41"/>
      <c r="B15" s="12">
        <v>24</v>
      </c>
      <c r="C15" s="38" t="s">
        <v>17</v>
      </c>
      <c r="D15" s="38"/>
      <c r="E15" s="15">
        <f>VLOOKUP(C15,RA!B18:D50,3,0)</f>
        <v>742822.19160000002</v>
      </c>
      <c r="F15" s="25">
        <f>VLOOKUP(C15,RA!B19:I54,8,0)</f>
        <v>40188.976699999999</v>
      </c>
      <c r="G15" s="16">
        <f t="shared" si="0"/>
        <v>702633.21490000002</v>
      </c>
      <c r="H15" s="27">
        <f>RA!J19</f>
        <v>5.4103091095642997</v>
      </c>
      <c r="I15" s="20">
        <f>VLOOKUP(B15,RMS!B:D,3,FALSE)</f>
        <v>742822.21318974404</v>
      </c>
      <c r="J15" s="21">
        <f>VLOOKUP(B15,RMS!B:E,4,FALSE)</f>
        <v>702633.21444786305</v>
      </c>
      <c r="K15" s="22">
        <f t="shared" si="1"/>
        <v>-2.1589744021184742E-2</v>
      </c>
      <c r="L15" s="22">
        <f t="shared" si="2"/>
        <v>4.5213697012513876E-4</v>
      </c>
      <c r="M15" s="35"/>
    </row>
    <row r="16" spans="1:13" x14ac:dyDescent="0.15">
      <c r="A16" s="41"/>
      <c r="B16" s="12">
        <v>25</v>
      </c>
      <c r="C16" s="38" t="s">
        <v>18</v>
      </c>
      <c r="D16" s="38"/>
      <c r="E16" s="15">
        <f>VLOOKUP(C16,RA!B20:D51,3,0)</f>
        <v>894077.38249999995</v>
      </c>
      <c r="F16" s="25">
        <f>VLOOKUP(C16,RA!B20:I55,8,0)</f>
        <v>69116.761299999998</v>
      </c>
      <c r="G16" s="16">
        <f t="shared" si="0"/>
        <v>824960.62119999994</v>
      </c>
      <c r="H16" s="27">
        <f>RA!J20</f>
        <v>7.7305122188346997</v>
      </c>
      <c r="I16" s="20">
        <f>VLOOKUP(B16,RMS!B:D,3,FALSE)</f>
        <v>894077.4852</v>
      </c>
      <c r="J16" s="21">
        <f>VLOOKUP(B16,RMS!B:E,4,FALSE)</f>
        <v>824960.62120000005</v>
      </c>
      <c r="K16" s="22">
        <f t="shared" si="1"/>
        <v>-0.10270000004675239</v>
      </c>
      <c r="L16" s="22">
        <f t="shared" si="2"/>
        <v>0</v>
      </c>
      <c r="M16" s="35"/>
    </row>
    <row r="17" spans="1:13" x14ac:dyDescent="0.15">
      <c r="A17" s="41"/>
      <c r="B17" s="12">
        <v>26</v>
      </c>
      <c r="C17" s="38" t="s">
        <v>19</v>
      </c>
      <c r="D17" s="38"/>
      <c r="E17" s="15">
        <f>VLOOKUP(C17,RA!B20:D52,3,0)</f>
        <v>307930.27010000002</v>
      </c>
      <c r="F17" s="25">
        <f>VLOOKUP(C17,RA!B21:I56,8,0)</f>
        <v>41524.825100000002</v>
      </c>
      <c r="G17" s="16">
        <f t="shared" si="0"/>
        <v>266405.44500000001</v>
      </c>
      <c r="H17" s="27">
        <f>RA!J21</f>
        <v>13.4851390499917</v>
      </c>
      <c r="I17" s="20">
        <f>VLOOKUP(B17,RMS!B:D,3,FALSE)</f>
        <v>307929.849662197</v>
      </c>
      <c r="J17" s="21">
        <f>VLOOKUP(B17,RMS!B:E,4,FALSE)</f>
        <v>266405.44502164703</v>
      </c>
      <c r="K17" s="22">
        <f t="shared" si="1"/>
        <v>0.42043780302628875</v>
      </c>
      <c r="L17" s="22">
        <f t="shared" si="2"/>
        <v>-2.1647021640092134E-5</v>
      </c>
      <c r="M17" s="35"/>
    </row>
    <row r="18" spans="1:13" x14ac:dyDescent="0.15">
      <c r="A18" s="41"/>
      <c r="B18" s="12">
        <v>27</v>
      </c>
      <c r="C18" s="38" t="s">
        <v>20</v>
      </c>
      <c r="D18" s="38"/>
      <c r="E18" s="15">
        <f>VLOOKUP(C18,RA!B22:D53,3,0)</f>
        <v>799545.78910000005</v>
      </c>
      <c r="F18" s="25">
        <f>VLOOKUP(C18,RA!B22:I57,8,0)</f>
        <v>105206.7585</v>
      </c>
      <c r="G18" s="16">
        <f t="shared" si="0"/>
        <v>694339.03060000006</v>
      </c>
      <c r="H18" s="27">
        <f>RA!J22</f>
        <v>13.1583156254784</v>
      </c>
      <c r="I18" s="20">
        <f>VLOOKUP(B18,RMS!B:D,3,FALSE)</f>
        <v>799546.39146666694</v>
      </c>
      <c r="J18" s="21">
        <f>VLOOKUP(B18,RMS!B:E,4,FALSE)</f>
        <v>694339.0246</v>
      </c>
      <c r="K18" s="22">
        <f t="shared" si="1"/>
        <v>-0.60236666689161211</v>
      </c>
      <c r="L18" s="22">
        <f t="shared" si="2"/>
        <v>6.0000000521540642E-3</v>
      </c>
      <c r="M18" s="35"/>
    </row>
    <row r="19" spans="1:13" x14ac:dyDescent="0.15">
      <c r="A19" s="41"/>
      <c r="B19" s="12">
        <v>29</v>
      </c>
      <c r="C19" s="38" t="s">
        <v>21</v>
      </c>
      <c r="D19" s="38"/>
      <c r="E19" s="15">
        <f>VLOOKUP(C19,RA!B22:D54,3,0)</f>
        <v>2415951.1549999998</v>
      </c>
      <c r="F19" s="25">
        <f>VLOOKUP(C19,RA!B23:I58,8,0)</f>
        <v>266739.80479999998</v>
      </c>
      <c r="G19" s="16">
        <f t="shared" si="0"/>
        <v>2149211.3501999998</v>
      </c>
      <c r="H19" s="27">
        <f>RA!J23</f>
        <v>11.040778049173801</v>
      </c>
      <c r="I19" s="20">
        <f>VLOOKUP(B19,RMS!B:D,3,FALSE)</f>
        <v>2415952.8931316198</v>
      </c>
      <c r="J19" s="21">
        <f>VLOOKUP(B19,RMS!B:E,4,FALSE)</f>
        <v>2149211.3775367499</v>
      </c>
      <c r="K19" s="22">
        <f t="shared" si="1"/>
        <v>-1.738131619989872</v>
      </c>
      <c r="L19" s="22">
        <f t="shared" si="2"/>
        <v>-2.733675017952919E-2</v>
      </c>
      <c r="M19" s="35"/>
    </row>
    <row r="20" spans="1:13" x14ac:dyDescent="0.15">
      <c r="A20" s="41"/>
      <c r="B20" s="12">
        <v>31</v>
      </c>
      <c r="C20" s="38" t="s">
        <v>22</v>
      </c>
      <c r="D20" s="38"/>
      <c r="E20" s="15">
        <f>VLOOKUP(C20,RA!B24:D55,3,0)</f>
        <v>224959.0686</v>
      </c>
      <c r="F20" s="25">
        <f>VLOOKUP(C20,RA!B24:I59,8,0)</f>
        <v>36813.0504</v>
      </c>
      <c r="G20" s="16">
        <f t="shared" si="0"/>
        <v>188146.01819999999</v>
      </c>
      <c r="H20" s="27">
        <f>RA!J24</f>
        <v>16.3643326890979</v>
      </c>
      <c r="I20" s="20">
        <f>VLOOKUP(B20,RMS!B:D,3,FALSE)</f>
        <v>224959.081551902</v>
      </c>
      <c r="J20" s="21">
        <f>VLOOKUP(B20,RMS!B:E,4,FALSE)</f>
        <v>188146.014334796</v>
      </c>
      <c r="K20" s="22">
        <f t="shared" si="1"/>
        <v>-1.2951901997439563E-2</v>
      </c>
      <c r="L20" s="22">
        <f t="shared" si="2"/>
        <v>3.8652039947919548E-3</v>
      </c>
      <c r="M20" s="35"/>
    </row>
    <row r="21" spans="1:13" x14ac:dyDescent="0.15">
      <c r="A21" s="41"/>
      <c r="B21" s="12">
        <v>32</v>
      </c>
      <c r="C21" s="38" t="s">
        <v>23</v>
      </c>
      <c r="D21" s="38"/>
      <c r="E21" s="15">
        <f>VLOOKUP(C21,RA!B24:D56,3,0)</f>
        <v>297180.76549999998</v>
      </c>
      <c r="F21" s="25">
        <f>VLOOKUP(C21,RA!B25:I60,8,0)</f>
        <v>21025.3187</v>
      </c>
      <c r="G21" s="16">
        <f t="shared" si="0"/>
        <v>276155.44679999998</v>
      </c>
      <c r="H21" s="27">
        <f>RA!J25</f>
        <v>7.0749258164892899</v>
      </c>
      <c r="I21" s="20">
        <f>VLOOKUP(B21,RMS!B:D,3,FALSE)</f>
        <v>297180.76230464398</v>
      </c>
      <c r="J21" s="21">
        <f>VLOOKUP(B21,RMS!B:E,4,FALSE)</f>
        <v>276155.44812761003</v>
      </c>
      <c r="K21" s="22">
        <f t="shared" si="1"/>
        <v>3.1953559955582023E-3</v>
      </c>
      <c r="L21" s="22">
        <f t="shared" si="2"/>
        <v>-1.3276100507937372E-3</v>
      </c>
      <c r="M21" s="35"/>
    </row>
    <row r="22" spans="1:13" x14ac:dyDescent="0.15">
      <c r="A22" s="41"/>
      <c r="B22" s="12">
        <v>33</v>
      </c>
      <c r="C22" s="38" t="s">
        <v>24</v>
      </c>
      <c r="D22" s="38"/>
      <c r="E22" s="15">
        <f>VLOOKUP(C22,RA!B26:D57,3,0)</f>
        <v>518443.70260000002</v>
      </c>
      <c r="F22" s="25">
        <f>VLOOKUP(C22,RA!B26:I61,8,0)</f>
        <v>115525.4887</v>
      </c>
      <c r="G22" s="16">
        <f t="shared" si="0"/>
        <v>402918.21390000003</v>
      </c>
      <c r="H22" s="27">
        <f>RA!J26</f>
        <v>22.283130862741402</v>
      </c>
      <c r="I22" s="20">
        <f>VLOOKUP(B22,RMS!B:D,3,FALSE)</f>
        <v>518443.646626829</v>
      </c>
      <c r="J22" s="21">
        <f>VLOOKUP(B22,RMS!B:E,4,FALSE)</f>
        <v>402918.19608933799</v>
      </c>
      <c r="K22" s="22">
        <f t="shared" si="1"/>
        <v>5.5973171023651958E-2</v>
      </c>
      <c r="L22" s="22">
        <f t="shared" si="2"/>
        <v>1.7810662044212222E-2</v>
      </c>
      <c r="M22" s="35"/>
    </row>
    <row r="23" spans="1:13" x14ac:dyDescent="0.15">
      <c r="A23" s="41"/>
      <c r="B23" s="12">
        <v>34</v>
      </c>
      <c r="C23" s="38" t="s">
        <v>25</v>
      </c>
      <c r="D23" s="38"/>
      <c r="E23" s="15">
        <f>VLOOKUP(C23,RA!B26:D58,3,0)</f>
        <v>231634.57639999999</v>
      </c>
      <c r="F23" s="25">
        <f>VLOOKUP(C23,RA!B27:I62,8,0)</f>
        <v>63750.634400000003</v>
      </c>
      <c r="G23" s="16">
        <f t="shared" si="0"/>
        <v>167883.94199999998</v>
      </c>
      <c r="H23" s="27">
        <f>RA!J27</f>
        <v>27.5220717868613</v>
      </c>
      <c r="I23" s="20">
        <f>VLOOKUP(B23,RMS!B:D,3,FALSE)</f>
        <v>231634.43265663</v>
      </c>
      <c r="J23" s="21">
        <f>VLOOKUP(B23,RMS!B:E,4,FALSE)</f>
        <v>167883.95107946199</v>
      </c>
      <c r="K23" s="22">
        <f t="shared" si="1"/>
        <v>0.14374336999026127</v>
      </c>
      <c r="L23" s="22">
        <f t="shared" si="2"/>
        <v>-9.0794620045926422E-3</v>
      </c>
      <c r="M23" s="35"/>
    </row>
    <row r="24" spans="1:13" x14ac:dyDescent="0.15">
      <c r="A24" s="41"/>
      <c r="B24" s="12">
        <v>35</v>
      </c>
      <c r="C24" s="38" t="s">
        <v>26</v>
      </c>
      <c r="D24" s="38"/>
      <c r="E24" s="15">
        <f>VLOOKUP(C24,RA!B28:D59,3,0)</f>
        <v>1030452.1534</v>
      </c>
      <c r="F24" s="25">
        <f>VLOOKUP(C24,RA!B28:I63,8,0)</f>
        <v>71954.518899999995</v>
      </c>
      <c r="G24" s="16">
        <f t="shared" si="0"/>
        <v>958497.63449999993</v>
      </c>
      <c r="H24" s="27">
        <f>RA!J28</f>
        <v>6.9828102801847196</v>
      </c>
      <c r="I24" s="20">
        <f>VLOOKUP(B24,RMS!B:D,3,FALSE)</f>
        <v>1030452.15066372</v>
      </c>
      <c r="J24" s="21">
        <f>VLOOKUP(B24,RMS!B:E,4,FALSE)</f>
        <v>958497.62107964605</v>
      </c>
      <c r="K24" s="22">
        <f t="shared" si="1"/>
        <v>2.7362799737602472E-3</v>
      </c>
      <c r="L24" s="22">
        <f t="shared" si="2"/>
        <v>1.3420353876426816E-2</v>
      </c>
      <c r="M24" s="35"/>
    </row>
    <row r="25" spans="1:13" x14ac:dyDescent="0.15">
      <c r="A25" s="41"/>
      <c r="B25" s="12">
        <v>36</v>
      </c>
      <c r="C25" s="38" t="s">
        <v>27</v>
      </c>
      <c r="D25" s="38"/>
      <c r="E25" s="15">
        <f>VLOOKUP(C25,RA!B28:D60,3,0)</f>
        <v>612329.51740000001</v>
      </c>
      <c r="F25" s="25">
        <f>VLOOKUP(C25,RA!B29:I64,8,0)</f>
        <v>77279.683999999994</v>
      </c>
      <c r="G25" s="16">
        <f t="shared" si="0"/>
        <v>535049.8334</v>
      </c>
      <c r="H25" s="27">
        <f>RA!J29</f>
        <v>12.6206040708499</v>
      </c>
      <c r="I25" s="20">
        <f>VLOOKUP(B25,RMS!B:D,3,FALSE)</f>
        <v>612329.51579292002</v>
      </c>
      <c r="J25" s="21">
        <f>VLOOKUP(B25,RMS!B:E,4,FALSE)</f>
        <v>535049.82762672997</v>
      </c>
      <c r="K25" s="22">
        <f t="shared" si="1"/>
        <v>1.607079990208149E-3</v>
      </c>
      <c r="L25" s="22">
        <f t="shared" si="2"/>
        <v>5.7732700370252132E-3</v>
      </c>
      <c r="M25" s="35"/>
    </row>
    <row r="26" spans="1:13" x14ac:dyDescent="0.15">
      <c r="A26" s="41"/>
      <c r="B26" s="12">
        <v>37</v>
      </c>
      <c r="C26" s="38" t="s">
        <v>28</v>
      </c>
      <c r="D26" s="38"/>
      <c r="E26" s="15">
        <f>VLOOKUP(C26,RA!B30:D61,3,0)</f>
        <v>639909.25540000002</v>
      </c>
      <c r="F26" s="25">
        <f>VLOOKUP(C26,RA!B30:I65,8,0)</f>
        <v>79344.451000000001</v>
      </c>
      <c r="G26" s="16">
        <f t="shared" si="0"/>
        <v>560564.80440000002</v>
      </c>
      <c r="H26" s="27">
        <f>RA!J30</f>
        <v>12.3993285501712</v>
      </c>
      <c r="I26" s="20">
        <f>VLOOKUP(B26,RMS!B:D,3,FALSE)</f>
        <v>639909.19608849601</v>
      </c>
      <c r="J26" s="21">
        <f>VLOOKUP(B26,RMS!B:E,4,FALSE)</f>
        <v>560564.80084814003</v>
      </c>
      <c r="K26" s="22">
        <f t="shared" si="1"/>
        <v>5.9311504010111094E-2</v>
      </c>
      <c r="L26" s="22">
        <f t="shared" si="2"/>
        <v>3.5518599906936288E-3</v>
      </c>
      <c r="M26" s="35"/>
    </row>
    <row r="27" spans="1:13" x14ac:dyDescent="0.15">
      <c r="A27" s="41"/>
      <c r="B27" s="12">
        <v>38</v>
      </c>
      <c r="C27" s="38" t="s">
        <v>29</v>
      </c>
      <c r="D27" s="38"/>
      <c r="E27" s="15">
        <f>VLOOKUP(C27,RA!B30:D62,3,0)</f>
        <v>660767.10620000004</v>
      </c>
      <c r="F27" s="25">
        <f>VLOOKUP(C27,RA!B31:I66,8,0)</f>
        <v>33941.997499999998</v>
      </c>
      <c r="G27" s="16">
        <f t="shared" si="0"/>
        <v>626825.10869999998</v>
      </c>
      <c r="H27" s="27">
        <f>RA!J31</f>
        <v>5.1367565336593</v>
      </c>
      <c r="I27" s="20">
        <f>VLOOKUP(B27,RMS!B:D,3,FALSE)</f>
        <v>660767.04205840698</v>
      </c>
      <c r="J27" s="21">
        <f>VLOOKUP(B27,RMS!B:E,4,FALSE)</f>
        <v>626825.07510353997</v>
      </c>
      <c r="K27" s="22">
        <f t="shared" si="1"/>
        <v>6.4141593058593571E-2</v>
      </c>
      <c r="L27" s="22">
        <f t="shared" si="2"/>
        <v>3.3596460008993745E-2</v>
      </c>
      <c r="M27" s="35"/>
    </row>
    <row r="28" spans="1:13" x14ac:dyDescent="0.15">
      <c r="A28" s="41"/>
      <c r="B28" s="12">
        <v>39</v>
      </c>
      <c r="C28" s="38" t="s">
        <v>30</v>
      </c>
      <c r="D28" s="38"/>
      <c r="E28" s="15">
        <f>VLOOKUP(C28,RA!B32:D63,3,0)</f>
        <v>107698.93580000001</v>
      </c>
      <c r="F28" s="25">
        <f>VLOOKUP(C28,RA!B32:I67,8,0)</f>
        <v>31348.1669</v>
      </c>
      <c r="G28" s="16">
        <f t="shared" si="0"/>
        <v>76350.76890000001</v>
      </c>
      <c r="H28" s="27">
        <f>RA!J32</f>
        <v>29.1072206676345</v>
      </c>
      <c r="I28" s="20">
        <f>VLOOKUP(B28,RMS!B:D,3,FALSE)</f>
        <v>107698.882432524</v>
      </c>
      <c r="J28" s="21">
        <f>VLOOKUP(B28,RMS!B:E,4,FALSE)</f>
        <v>76350.773907425493</v>
      </c>
      <c r="K28" s="22">
        <f t="shared" si="1"/>
        <v>5.3367476008133963E-2</v>
      </c>
      <c r="L28" s="22">
        <f t="shared" si="2"/>
        <v>-5.0074254831997678E-3</v>
      </c>
      <c r="M28" s="35"/>
    </row>
    <row r="29" spans="1:13" x14ac:dyDescent="0.15">
      <c r="A29" s="41"/>
      <c r="B29" s="12">
        <v>40</v>
      </c>
      <c r="C29" s="38" t="s">
        <v>31</v>
      </c>
      <c r="D29" s="38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5"/>
    </row>
    <row r="30" spans="1:13" x14ac:dyDescent="0.15">
      <c r="A30" s="41"/>
      <c r="B30" s="12">
        <v>41</v>
      </c>
      <c r="C30" s="38" t="s">
        <v>36</v>
      </c>
      <c r="D30" s="38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5"/>
    </row>
    <row r="31" spans="1:13" x14ac:dyDescent="0.15">
      <c r="A31" s="41"/>
      <c r="B31" s="12">
        <v>42</v>
      </c>
      <c r="C31" s="38" t="s">
        <v>32</v>
      </c>
      <c r="D31" s="38"/>
      <c r="E31" s="15">
        <f>VLOOKUP(C31,RA!B34:D66,3,0)</f>
        <v>215130.89490000001</v>
      </c>
      <c r="F31" s="25">
        <f>VLOOKUP(C31,RA!B35:I70,8,0)</f>
        <v>16579.4035</v>
      </c>
      <c r="G31" s="16">
        <f t="shared" si="0"/>
        <v>198551.4914</v>
      </c>
      <c r="H31" s="27">
        <f>RA!J35</f>
        <v>7.7066585474423199</v>
      </c>
      <c r="I31" s="20">
        <f>VLOOKUP(B31,RMS!B:D,3,FALSE)</f>
        <v>215130.89420000001</v>
      </c>
      <c r="J31" s="21">
        <f>VLOOKUP(B31,RMS!B:E,4,FALSE)</f>
        <v>198551.49110000001</v>
      </c>
      <c r="K31" s="22">
        <f t="shared" si="1"/>
        <v>7.0000000414438546E-4</v>
      </c>
      <c r="L31" s="22">
        <f t="shared" si="2"/>
        <v>2.9999998514540493E-4</v>
      </c>
      <c r="M31" s="35"/>
    </row>
    <row r="32" spans="1:13" x14ac:dyDescent="0.15">
      <c r="A32" s="41"/>
      <c r="B32" s="12">
        <v>71</v>
      </c>
      <c r="C32" s="38" t="s">
        <v>37</v>
      </c>
      <c r="D32" s="38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5"/>
    </row>
    <row r="33" spans="1:13" x14ac:dyDescent="0.15">
      <c r="A33" s="41"/>
      <c r="B33" s="12">
        <v>72</v>
      </c>
      <c r="C33" s="38" t="s">
        <v>38</v>
      </c>
      <c r="D33" s="38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5"/>
    </row>
    <row r="34" spans="1:13" x14ac:dyDescent="0.15">
      <c r="A34" s="41"/>
      <c r="B34" s="12">
        <v>73</v>
      </c>
      <c r="C34" s="38" t="s">
        <v>39</v>
      </c>
      <c r="D34" s="38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5"/>
    </row>
    <row r="35" spans="1:13" x14ac:dyDescent="0.15">
      <c r="A35" s="41"/>
      <c r="B35" s="12">
        <v>75</v>
      </c>
      <c r="C35" s="38" t="s">
        <v>33</v>
      </c>
      <c r="D35" s="38"/>
      <c r="E35" s="15">
        <f>VLOOKUP(C35,RA!B8:D70,3,0)</f>
        <v>211066.58100000001</v>
      </c>
      <c r="F35" s="25">
        <f>VLOOKUP(C35,RA!B8:I74,8,0)</f>
        <v>9562.3485000000001</v>
      </c>
      <c r="G35" s="16">
        <f t="shared" si="0"/>
        <v>201504.23250000001</v>
      </c>
      <c r="H35" s="27">
        <f>RA!J39</f>
        <v>4.5304891256091402</v>
      </c>
      <c r="I35" s="20">
        <f>VLOOKUP(B35,RMS!B:D,3,FALSE)</f>
        <v>211066.58119658101</v>
      </c>
      <c r="J35" s="21">
        <f>VLOOKUP(B35,RMS!B:E,4,FALSE)</f>
        <v>201504.23247863201</v>
      </c>
      <c r="K35" s="22">
        <f t="shared" si="1"/>
        <v>-1.9658100791275501E-4</v>
      </c>
      <c r="L35" s="22">
        <f t="shared" si="2"/>
        <v>2.1368003217503428E-5</v>
      </c>
      <c r="M35" s="35"/>
    </row>
    <row r="36" spans="1:13" x14ac:dyDescent="0.15">
      <c r="A36" s="41"/>
      <c r="B36" s="12">
        <v>76</v>
      </c>
      <c r="C36" s="38" t="s">
        <v>34</v>
      </c>
      <c r="D36" s="38"/>
      <c r="E36" s="15">
        <f>VLOOKUP(C36,RA!B8:D71,3,0)</f>
        <v>434470.97899999999</v>
      </c>
      <c r="F36" s="25">
        <f>VLOOKUP(C36,RA!B8:I75,8,0)</f>
        <v>32933.664299999997</v>
      </c>
      <c r="G36" s="16">
        <f t="shared" si="0"/>
        <v>401537.31469999999</v>
      </c>
      <c r="H36" s="27">
        <f>RA!J40</f>
        <v>7.5801758671664903</v>
      </c>
      <c r="I36" s="20">
        <f>VLOOKUP(B36,RMS!B:D,3,FALSE)</f>
        <v>434470.97007692303</v>
      </c>
      <c r="J36" s="21">
        <f>VLOOKUP(B36,RMS!B:E,4,FALSE)</f>
        <v>401537.31635384599</v>
      </c>
      <c r="K36" s="22">
        <f t="shared" si="1"/>
        <v>8.9230769663117826E-3</v>
      </c>
      <c r="L36" s="22">
        <f t="shared" si="2"/>
        <v>-1.6538460040464997E-3</v>
      </c>
      <c r="M36" s="35"/>
    </row>
    <row r="37" spans="1:13" x14ac:dyDescent="0.15">
      <c r="A37" s="41"/>
      <c r="B37" s="12">
        <v>77</v>
      </c>
      <c r="C37" s="38" t="s">
        <v>40</v>
      </c>
      <c r="D37" s="38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5"/>
    </row>
    <row r="38" spans="1:13" x14ac:dyDescent="0.15">
      <c r="A38" s="41"/>
      <c r="B38" s="12">
        <v>78</v>
      </c>
      <c r="C38" s="38" t="s">
        <v>41</v>
      </c>
      <c r="D38" s="38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5"/>
    </row>
    <row r="39" spans="1:13" s="34" customFormat="1" x14ac:dyDescent="0.15">
      <c r="A39" s="41"/>
      <c r="B39" s="12">
        <v>9101</v>
      </c>
      <c r="C39" s="38" t="s">
        <v>72</v>
      </c>
      <c r="D39" s="38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5"/>
    </row>
    <row r="40" spans="1:13" x14ac:dyDescent="0.15">
      <c r="A40" s="41"/>
      <c r="B40" s="12">
        <v>99</v>
      </c>
      <c r="C40" s="38" t="s">
        <v>35</v>
      </c>
      <c r="D40" s="38"/>
      <c r="E40" s="15">
        <f>VLOOKUP(C40,RA!B8:D74,3,0)</f>
        <v>56419.544199999997</v>
      </c>
      <c r="F40" s="25">
        <f>VLOOKUP(C40,RA!B8:I78,8,0)</f>
        <v>8014.8296</v>
      </c>
      <c r="G40" s="16">
        <f t="shared" si="0"/>
        <v>48404.714599999999</v>
      </c>
      <c r="H40" s="27">
        <f>RA!J43</f>
        <v>0</v>
      </c>
      <c r="I40" s="20">
        <f>VLOOKUP(B40,RMS!B:D,3,FALSE)</f>
        <v>56419.544361243497</v>
      </c>
      <c r="J40" s="21">
        <f>VLOOKUP(B40,RMS!B:E,4,FALSE)</f>
        <v>48404.714923228203</v>
      </c>
      <c r="K40" s="22">
        <f t="shared" si="1"/>
        <v>-1.6124350077006966E-4</v>
      </c>
      <c r="L40" s="22">
        <f t="shared" si="2"/>
        <v>-3.2322820334229618E-4</v>
      </c>
      <c r="M40" s="35"/>
    </row>
  </sheetData>
  <mergeCells count="40"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W44"/>
    </sheetView>
  </sheetViews>
  <sheetFormatPr defaultRowHeight="11.25" x14ac:dyDescent="0.15"/>
  <cols>
    <col min="1" max="1" width="8.5" style="37" customWidth="1"/>
    <col min="2" max="3" width="9" style="37"/>
    <col min="4" max="5" width="11.5" style="37" bestFit="1" customWidth="1"/>
    <col min="6" max="7" width="12.25" style="37" bestFit="1" customWidth="1"/>
    <col min="8" max="8" width="9" style="37"/>
    <col min="9" max="9" width="12.25" style="37" bestFit="1" customWidth="1"/>
    <col min="10" max="10" width="9" style="37"/>
    <col min="11" max="11" width="12.25" style="37" bestFit="1" customWidth="1"/>
    <col min="12" max="12" width="10.5" style="37" bestFit="1" customWidth="1"/>
    <col min="13" max="13" width="12.25" style="37" bestFit="1" customWidth="1"/>
    <col min="14" max="15" width="13.875" style="37" bestFit="1" customWidth="1"/>
    <col min="16" max="17" width="9.25" style="37" bestFit="1" customWidth="1"/>
    <col min="18" max="18" width="10.5" style="37" bestFit="1" customWidth="1"/>
    <col min="19" max="20" width="9" style="37"/>
    <col min="21" max="21" width="10.5" style="37" bestFit="1" customWidth="1"/>
    <col min="22" max="22" width="36" style="37" bestFit="1" customWidth="1"/>
    <col min="23" max="16384" width="9" style="37"/>
  </cols>
  <sheetData>
    <row r="1" spans="1:23" ht="12.75" x14ac:dyDescent="0.2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56" t="s">
        <v>47</v>
      </c>
      <c r="W1" s="46"/>
    </row>
    <row r="2" spans="1:23" ht="12.75" x14ac:dyDescent="0.2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56"/>
      <c r="W2" s="46"/>
    </row>
    <row r="3" spans="1:23" ht="23.25" thickBot="1" x14ac:dyDescent="0.2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57" t="s">
        <v>48</v>
      </c>
      <c r="W3" s="46"/>
    </row>
    <row r="4" spans="1:23" ht="15" thickTop="1" thickBo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55"/>
      <c r="W4" s="46"/>
    </row>
    <row r="5" spans="1:23" ht="15" thickTop="1" thickBot="1" x14ac:dyDescent="0.25">
      <c r="A5" s="58"/>
      <c r="B5" s="59"/>
      <c r="C5" s="60"/>
      <c r="D5" s="61" t="s">
        <v>0</v>
      </c>
      <c r="E5" s="61" t="s">
        <v>60</v>
      </c>
      <c r="F5" s="61" t="s">
        <v>61</v>
      </c>
      <c r="G5" s="61" t="s">
        <v>49</v>
      </c>
      <c r="H5" s="61" t="s">
        <v>50</v>
      </c>
      <c r="I5" s="61" t="s">
        <v>1</v>
      </c>
      <c r="J5" s="61" t="s">
        <v>2</v>
      </c>
      <c r="K5" s="61" t="s">
        <v>51</v>
      </c>
      <c r="L5" s="61" t="s">
        <v>52</v>
      </c>
      <c r="M5" s="61" t="s">
        <v>53</v>
      </c>
      <c r="N5" s="61" t="s">
        <v>54</v>
      </c>
      <c r="O5" s="61" t="s">
        <v>55</v>
      </c>
      <c r="P5" s="61" t="s">
        <v>62</v>
      </c>
      <c r="Q5" s="61" t="s">
        <v>63</v>
      </c>
      <c r="R5" s="61" t="s">
        <v>56</v>
      </c>
      <c r="S5" s="61" t="s">
        <v>57</v>
      </c>
      <c r="T5" s="61" t="s">
        <v>58</v>
      </c>
      <c r="U5" s="62" t="s">
        <v>59</v>
      </c>
      <c r="V5" s="55"/>
      <c r="W5" s="55"/>
    </row>
    <row r="6" spans="1:23" ht="14.25" thickBot="1" x14ac:dyDescent="0.2">
      <c r="A6" s="63" t="s">
        <v>3</v>
      </c>
      <c r="B6" s="47" t="s">
        <v>4</v>
      </c>
      <c r="C6" s="48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4"/>
      <c r="V6" s="55"/>
      <c r="W6" s="55"/>
    </row>
    <row r="7" spans="1:23" ht="14.25" thickBot="1" x14ac:dyDescent="0.2">
      <c r="A7" s="49" t="s">
        <v>5</v>
      </c>
      <c r="B7" s="50"/>
      <c r="C7" s="51"/>
      <c r="D7" s="65">
        <v>14469424.735099999</v>
      </c>
      <c r="E7" s="65">
        <v>18825831</v>
      </c>
      <c r="F7" s="66">
        <v>76.8594211596821</v>
      </c>
      <c r="G7" s="65">
        <v>16108677.2136</v>
      </c>
      <c r="H7" s="66">
        <v>-10.1762078708489</v>
      </c>
      <c r="I7" s="65">
        <v>1693489.1384000001</v>
      </c>
      <c r="J7" s="66">
        <v>11.7039147678893</v>
      </c>
      <c r="K7" s="65">
        <v>1858367.6912</v>
      </c>
      <c r="L7" s="66">
        <v>11.536438818396901</v>
      </c>
      <c r="M7" s="66">
        <v>-8.8722244570198006E-2</v>
      </c>
      <c r="N7" s="65">
        <v>273061404.21090001</v>
      </c>
      <c r="O7" s="65">
        <v>6765941589.1589003</v>
      </c>
      <c r="P7" s="65">
        <v>782187</v>
      </c>
      <c r="Q7" s="65">
        <v>784305</v>
      </c>
      <c r="R7" s="66">
        <v>-0.27004800428405101</v>
      </c>
      <c r="S7" s="65">
        <v>18.498677087576201</v>
      </c>
      <c r="T7" s="65">
        <v>17.722821172885599</v>
      </c>
      <c r="U7" s="67">
        <v>4.1941156711781904</v>
      </c>
      <c r="V7" s="55"/>
      <c r="W7" s="55"/>
    </row>
    <row r="8" spans="1:23" ht="14.25" thickBot="1" x14ac:dyDescent="0.2">
      <c r="A8" s="52">
        <v>41990</v>
      </c>
      <c r="B8" s="42" t="s">
        <v>6</v>
      </c>
      <c r="C8" s="43"/>
      <c r="D8" s="68">
        <v>581207.29590000003</v>
      </c>
      <c r="E8" s="68">
        <v>658400</v>
      </c>
      <c r="F8" s="69">
        <v>88.275713229040093</v>
      </c>
      <c r="G8" s="68">
        <v>598810.3162</v>
      </c>
      <c r="H8" s="69">
        <v>-2.9396655040459598</v>
      </c>
      <c r="I8" s="68">
        <v>130898.2145</v>
      </c>
      <c r="J8" s="69">
        <v>22.5217775866533</v>
      </c>
      <c r="K8" s="68">
        <v>67507.6872</v>
      </c>
      <c r="L8" s="69">
        <v>11.2736346341523</v>
      </c>
      <c r="M8" s="69">
        <v>0.939011984104827</v>
      </c>
      <c r="N8" s="68">
        <v>10599850.2059</v>
      </c>
      <c r="O8" s="68">
        <v>257351475.6173</v>
      </c>
      <c r="P8" s="68">
        <v>21912</v>
      </c>
      <c r="Q8" s="68">
        <v>21810</v>
      </c>
      <c r="R8" s="69">
        <v>0.46767537826684102</v>
      </c>
      <c r="S8" s="68">
        <v>26.5246118975904</v>
      </c>
      <c r="T8" s="68">
        <v>26.055466689591899</v>
      </c>
      <c r="U8" s="70">
        <v>1.7687165784357699</v>
      </c>
      <c r="V8" s="55"/>
      <c r="W8" s="55"/>
    </row>
    <row r="9" spans="1:23" ht="12" customHeight="1" thickBot="1" x14ac:dyDescent="0.2">
      <c r="A9" s="53"/>
      <c r="B9" s="42" t="s">
        <v>7</v>
      </c>
      <c r="C9" s="43"/>
      <c r="D9" s="68">
        <v>74301.855500000005</v>
      </c>
      <c r="E9" s="68">
        <v>79967</v>
      </c>
      <c r="F9" s="69">
        <v>92.915647079420296</v>
      </c>
      <c r="G9" s="68">
        <v>75660.878800000006</v>
      </c>
      <c r="H9" s="69">
        <v>-1.79620342977037</v>
      </c>
      <c r="I9" s="68">
        <v>16223.3339</v>
      </c>
      <c r="J9" s="69">
        <v>21.834359035623301</v>
      </c>
      <c r="K9" s="68">
        <v>16740.440999999999</v>
      </c>
      <c r="L9" s="69">
        <v>22.1256232619915</v>
      </c>
      <c r="M9" s="69">
        <v>-3.0889694005073999E-2</v>
      </c>
      <c r="N9" s="68">
        <v>1608185.7318</v>
      </c>
      <c r="O9" s="68">
        <v>43647121.221500002</v>
      </c>
      <c r="P9" s="68">
        <v>4302</v>
      </c>
      <c r="Q9" s="68">
        <v>4232</v>
      </c>
      <c r="R9" s="69">
        <v>1.65406427221173</v>
      </c>
      <c r="S9" s="68">
        <v>17.2714680381218</v>
      </c>
      <c r="T9" s="68">
        <v>16.791708790170102</v>
      </c>
      <c r="U9" s="70">
        <v>2.77775604767784</v>
      </c>
      <c r="V9" s="55"/>
      <c r="W9" s="55"/>
    </row>
    <row r="10" spans="1:23" ht="14.25" thickBot="1" x14ac:dyDescent="0.2">
      <c r="A10" s="53"/>
      <c r="B10" s="42" t="s">
        <v>8</v>
      </c>
      <c r="C10" s="43"/>
      <c r="D10" s="68">
        <v>85953.883700000006</v>
      </c>
      <c r="E10" s="68">
        <v>117753</v>
      </c>
      <c r="F10" s="69">
        <v>72.995069085288705</v>
      </c>
      <c r="G10" s="68">
        <v>109895.8554</v>
      </c>
      <c r="H10" s="69">
        <v>-21.786055181840801</v>
      </c>
      <c r="I10" s="68">
        <v>21934.378799999999</v>
      </c>
      <c r="J10" s="69">
        <v>25.518775715308401</v>
      </c>
      <c r="K10" s="68">
        <v>28292.185700000002</v>
      </c>
      <c r="L10" s="69">
        <v>25.7445429557119</v>
      </c>
      <c r="M10" s="69">
        <v>-0.22471953801717101</v>
      </c>
      <c r="N10" s="68">
        <v>1890472.44</v>
      </c>
      <c r="O10" s="68">
        <v>60700910.824199997</v>
      </c>
      <c r="P10" s="68">
        <v>70289</v>
      </c>
      <c r="Q10" s="68">
        <v>70699</v>
      </c>
      <c r="R10" s="69">
        <v>-0.57992333696374998</v>
      </c>
      <c r="S10" s="68">
        <v>1.222863943149</v>
      </c>
      <c r="T10" s="68">
        <v>1.24454929065475</v>
      </c>
      <c r="U10" s="70">
        <v>-1.77332463085849</v>
      </c>
      <c r="V10" s="55"/>
      <c r="W10" s="55"/>
    </row>
    <row r="11" spans="1:23" ht="14.25" thickBot="1" x14ac:dyDescent="0.2">
      <c r="A11" s="53"/>
      <c r="B11" s="42" t="s">
        <v>9</v>
      </c>
      <c r="C11" s="43"/>
      <c r="D11" s="68">
        <v>88355.242299999998</v>
      </c>
      <c r="E11" s="68">
        <v>82115</v>
      </c>
      <c r="F11" s="69">
        <v>107.5993938988</v>
      </c>
      <c r="G11" s="68">
        <v>114589.5027</v>
      </c>
      <c r="H11" s="69">
        <v>-22.894121871426901</v>
      </c>
      <c r="I11" s="68">
        <v>17379.832399999999</v>
      </c>
      <c r="J11" s="69">
        <v>19.670403190100199</v>
      </c>
      <c r="K11" s="68">
        <v>21186.380700000002</v>
      </c>
      <c r="L11" s="69">
        <v>18.488936770645399</v>
      </c>
      <c r="M11" s="69">
        <v>-0.17966958839741801</v>
      </c>
      <c r="N11" s="68">
        <v>1585827.6384999999</v>
      </c>
      <c r="O11" s="68">
        <v>26051674.083700001</v>
      </c>
      <c r="P11" s="68">
        <v>3619</v>
      </c>
      <c r="Q11" s="68">
        <v>3573</v>
      </c>
      <c r="R11" s="69">
        <v>1.2874335292471399</v>
      </c>
      <c r="S11" s="68">
        <v>24.414269770654901</v>
      </c>
      <c r="T11" s="68">
        <v>23.0879664427652</v>
      </c>
      <c r="U11" s="70">
        <v>5.4324923102302503</v>
      </c>
      <c r="V11" s="55"/>
      <c r="W11" s="55"/>
    </row>
    <row r="12" spans="1:23" ht="14.25" thickBot="1" x14ac:dyDescent="0.2">
      <c r="A12" s="53"/>
      <c r="B12" s="42" t="s">
        <v>10</v>
      </c>
      <c r="C12" s="43"/>
      <c r="D12" s="68">
        <v>233723.60829999999</v>
      </c>
      <c r="E12" s="68">
        <v>482553</v>
      </c>
      <c r="F12" s="69">
        <v>48.434805772630199</v>
      </c>
      <c r="G12" s="68">
        <v>355736.01899999997</v>
      </c>
      <c r="H12" s="69">
        <v>-34.298582146105403</v>
      </c>
      <c r="I12" s="68">
        <v>36318.752099999998</v>
      </c>
      <c r="J12" s="69">
        <v>15.539188515942501</v>
      </c>
      <c r="K12" s="68">
        <v>-3688.5264000000002</v>
      </c>
      <c r="L12" s="69">
        <v>-1.03687178216272</v>
      </c>
      <c r="M12" s="69">
        <v>-10.8464124046936</v>
      </c>
      <c r="N12" s="68">
        <v>4998569.5450999998</v>
      </c>
      <c r="O12" s="68">
        <v>91776131.732199997</v>
      </c>
      <c r="P12" s="68">
        <v>2147</v>
      </c>
      <c r="Q12" s="68">
        <v>2347</v>
      </c>
      <c r="R12" s="69">
        <v>-8.5215168299957291</v>
      </c>
      <c r="S12" s="68">
        <v>108.86055346995801</v>
      </c>
      <c r="T12" s="68">
        <v>115.36748657861099</v>
      </c>
      <c r="U12" s="70">
        <v>-5.97731033073301</v>
      </c>
      <c r="V12" s="55"/>
      <c r="W12" s="55"/>
    </row>
    <row r="13" spans="1:23" ht="14.25" thickBot="1" x14ac:dyDescent="0.2">
      <c r="A13" s="53"/>
      <c r="B13" s="42" t="s">
        <v>11</v>
      </c>
      <c r="C13" s="43"/>
      <c r="D13" s="68">
        <v>342995.1545</v>
      </c>
      <c r="E13" s="68">
        <v>590000</v>
      </c>
      <c r="F13" s="69">
        <v>58.134771949152601</v>
      </c>
      <c r="G13" s="68">
        <v>558400.31400000001</v>
      </c>
      <c r="H13" s="69">
        <v>-38.575400854806801</v>
      </c>
      <c r="I13" s="68">
        <v>78658.521099999998</v>
      </c>
      <c r="J13" s="69">
        <v>22.932837408348899</v>
      </c>
      <c r="K13" s="68">
        <v>84691.993900000001</v>
      </c>
      <c r="L13" s="69">
        <v>15.1668958230564</v>
      </c>
      <c r="M13" s="69">
        <v>-7.1240178937386003E-2</v>
      </c>
      <c r="N13" s="68">
        <v>6992112.0983999996</v>
      </c>
      <c r="O13" s="68">
        <v>130711765.13160001</v>
      </c>
      <c r="P13" s="68">
        <v>9332</v>
      </c>
      <c r="Q13" s="68">
        <v>9294</v>
      </c>
      <c r="R13" s="69">
        <v>0.40886593501183699</v>
      </c>
      <c r="S13" s="68">
        <v>36.754731515216498</v>
      </c>
      <c r="T13" s="68">
        <v>36.489111383688403</v>
      </c>
      <c r="U13" s="70">
        <v>0.72268282361984604</v>
      </c>
      <c r="V13" s="55"/>
      <c r="W13" s="55"/>
    </row>
    <row r="14" spans="1:23" ht="14.25" thickBot="1" x14ac:dyDescent="0.2">
      <c r="A14" s="53"/>
      <c r="B14" s="42" t="s">
        <v>12</v>
      </c>
      <c r="C14" s="43"/>
      <c r="D14" s="68">
        <v>216372.77110000001</v>
      </c>
      <c r="E14" s="68">
        <v>186824</v>
      </c>
      <c r="F14" s="69">
        <v>115.81636786494199</v>
      </c>
      <c r="G14" s="68">
        <v>249998.24129999999</v>
      </c>
      <c r="H14" s="69">
        <v>-13.4502827000487</v>
      </c>
      <c r="I14" s="68">
        <v>38581.495999999999</v>
      </c>
      <c r="J14" s="69">
        <v>17.831031050653301</v>
      </c>
      <c r="K14" s="68">
        <v>49905.9925</v>
      </c>
      <c r="L14" s="69">
        <v>19.962537432458301</v>
      </c>
      <c r="M14" s="69">
        <v>-0.226916567183791</v>
      </c>
      <c r="N14" s="68">
        <v>4068098.3538000002</v>
      </c>
      <c r="O14" s="68">
        <v>64302783.156900004</v>
      </c>
      <c r="P14" s="68">
        <v>3105</v>
      </c>
      <c r="Q14" s="68">
        <v>3084</v>
      </c>
      <c r="R14" s="69">
        <v>0.68093385214007496</v>
      </c>
      <c r="S14" s="68">
        <v>69.685272495974203</v>
      </c>
      <c r="T14" s="68">
        <v>70.449809338521405</v>
      </c>
      <c r="U14" s="70">
        <v>-1.0971282957835</v>
      </c>
      <c r="V14" s="55"/>
      <c r="W14" s="55"/>
    </row>
    <row r="15" spans="1:23" ht="14.25" thickBot="1" x14ac:dyDescent="0.2">
      <c r="A15" s="53"/>
      <c r="B15" s="42" t="s">
        <v>13</v>
      </c>
      <c r="C15" s="43"/>
      <c r="D15" s="68">
        <v>167800.3162</v>
      </c>
      <c r="E15" s="68">
        <v>123621</v>
      </c>
      <c r="F15" s="69">
        <v>135.73771139207699</v>
      </c>
      <c r="G15" s="68">
        <v>152801.02609999999</v>
      </c>
      <c r="H15" s="69">
        <v>9.8162234134368909</v>
      </c>
      <c r="I15" s="68">
        <v>-36539.000500000002</v>
      </c>
      <c r="J15" s="69">
        <v>-21.775287036080101</v>
      </c>
      <c r="K15" s="68">
        <v>29175.8308</v>
      </c>
      <c r="L15" s="69">
        <v>19.094001882491298</v>
      </c>
      <c r="M15" s="69">
        <v>-2.2523722375028301</v>
      </c>
      <c r="N15" s="68">
        <v>2336796.0477999998</v>
      </c>
      <c r="O15" s="68">
        <v>49346929.9824</v>
      </c>
      <c r="P15" s="68">
        <v>5976</v>
      </c>
      <c r="Q15" s="68">
        <v>3554</v>
      </c>
      <c r="R15" s="69">
        <v>68.148564997186298</v>
      </c>
      <c r="S15" s="68">
        <v>28.079035508701502</v>
      </c>
      <c r="T15" s="68">
        <v>29.127041896454699</v>
      </c>
      <c r="U15" s="70">
        <v>-3.73234467910574</v>
      </c>
      <c r="V15" s="55"/>
      <c r="W15" s="55"/>
    </row>
    <row r="16" spans="1:23" ht="14.25" thickBot="1" x14ac:dyDescent="0.2">
      <c r="A16" s="53"/>
      <c r="B16" s="42" t="s">
        <v>14</v>
      </c>
      <c r="C16" s="43"/>
      <c r="D16" s="68">
        <v>571026.19640000002</v>
      </c>
      <c r="E16" s="68">
        <v>547200</v>
      </c>
      <c r="F16" s="69">
        <v>104.35420255848</v>
      </c>
      <c r="G16" s="68">
        <v>442844.59590000001</v>
      </c>
      <c r="H16" s="69">
        <v>28.9450524375249</v>
      </c>
      <c r="I16" s="68">
        <v>26398.359700000001</v>
      </c>
      <c r="J16" s="69">
        <v>4.6229682397106897</v>
      </c>
      <c r="K16" s="68">
        <v>44691.0213</v>
      </c>
      <c r="L16" s="69">
        <v>10.0918068581539</v>
      </c>
      <c r="M16" s="69">
        <v>-0.40931402030859398</v>
      </c>
      <c r="N16" s="68">
        <v>10604419.5372</v>
      </c>
      <c r="O16" s="68">
        <v>346406194.95529997</v>
      </c>
      <c r="P16" s="68">
        <v>26379</v>
      </c>
      <c r="Q16" s="68">
        <v>25500</v>
      </c>
      <c r="R16" s="69">
        <v>3.4470588235294</v>
      </c>
      <c r="S16" s="68">
        <v>21.646999370711601</v>
      </c>
      <c r="T16" s="68">
        <v>20.113059349019601</v>
      </c>
      <c r="U16" s="70">
        <v>7.0861554316269997</v>
      </c>
      <c r="V16" s="55"/>
      <c r="W16" s="55"/>
    </row>
    <row r="17" spans="1:21" ht="12" thickBot="1" x14ac:dyDescent="0.2">
      <c r="A17" s="53"/>
      <c r="B17" s="42" t="s">
        <v>15</v>
      </c>
      <c r="C17" s="43"/>
      <c r="D17" s="68">
        <v>455201.06329999998</v>
      </c>
      <c r="E17" s="68">
        <v>618500</v>
      </c>
      <c r="F17" s="69">
        <v>73.597585012126103</v>
      </c>
      <c r="G17" s="68">
        <v>841654.799</v>
      </c>
      <c r="H17" s="69">
        <v>-45.915942754578197</v>
      </c>
      <c r="I17" s="68">
        <v>54172.357600000003</v>
      </c>
      <c r="J17" s="69">
        <v>11.900753747646201</v>
      </c>
      <c r="K17" s="68">
        <v>54232.749900000003</v>
      </c>
      <c r="L17" s="69">
        <v>6.4435858934608197</v>
      </c>
      <c r="M17" s="69">
        <v>-1.113576208312E-3</v>
      </c>
      <c r="N17" s="68">
        <v>7781467.6573999999</v>
      </c>
      <c r="O17" s="68">
        <v>323849128.63849998</v>
      </c>
      <c r="P17" s="68">
        <v>9459</v>
      </c>
      <c r="Q17" s="68">
        <v>9482</v>
      </c>
      <c r="R17" s="69">
        <v>-0.242564859734229</v>
      </c>
      <c r="S17" s="68">
        <v>48.123592694788002</v>
      </c>
      <c r="T17" s="68">
        <v>46.300896477536398</v>
      </c>
      <c r="U17" s="70">
        <v>3.7875314688403399</v>
      </c>
    </row>
    <row r="18" spans="1:21" ht="12" thickBot="1" x14ac:dyDescent="0.2">
      <c r="A18" s="53"/>
      <c r="B18" s="42" t="s">
        <v>16</v>
      </c>
      <c r="C18" s="43"/>
      <c r="D18" s="68">
        <v>1251697.4791999999</v>
      </c>
      <c r="E18" s="68">
        <v>1670300</v>
      </c>
      <c r="F18" s="69">
        <v>74.938482859366601</v>
      </c>
      <c r="G18" s="68">
        <v>1534890.3234999999</v>
      </c>
      <c r="H18" s="69">
        <v>-18.4503635187586</v>
      </c>
      <c r="I18" s="68">
        <v>188612.21</v>
      </c>
      <c r="J18" s="69">
        <v>15.0685140087162</v>
      </c>
      <c r="K18" s="68">
        <v>251791.18919999999</v>
      </c>
      <c r="L18" s="69">
        <v>16.404506911336998</v>
      </c>
      <c r="M18" s="69">
        <v>-0.25091814928367601</v>
      </c>
      <c r="N18" s="68">
        <v>26516405.340300001</v>
      </c>
      <c r="O18" s="68">
        <v>767676428.22130001</v>
      </c>
      <c r="P18" s="68">
        <v>61895</v>
      </c>
      <c r="Q18" s="68">
        <v>62834</v>
      </c>
      <c r="R18" s="69">
        <v>-1.49441385237292</v>
      </c>
      <c r="S18" s="68">
        <v>20.222917508684102</v>
      </c>
      <c r="T18" s="68">
        <v>20.2167412817901</v>
      </c>
      <c r="U18" s="70">
        <v>3.0540731283192998E-2</v>
      </c>
    </row>
    <row r="19" spans="1:21" ht="12" thickBot="1" x14ac:dyDescent="0.2">
      <c r="A19" s="53"/>
      <c r="B19" s="42" t="s">
        <v>17</v>
      </c>
      <c r="C19" s="43"/>
      <c r="D19" s="68">
        <v>742822.19160000002</v>
      </c>
      <c r="E19" s="68">
        <v>796400</v>
      </c>
      <c r="F19" s="69">
        <v>93.272500200904105</v>
      </c>
      <c r="G19" s="68">
        <v>589989.35710000002</v>
      </c>
      <c r="H19" s="69">
        <v>25.9043375377525</v>
      </c>
      <c r="I19" s="68">
        <v>40188.976699999999</v>
      </c>
      <c r="J19" s="69">
        <v>5.4103091095642997</v>
      </c>
      <c r="K19" s="68">
        <v>66531.3171</v>
      </c>
      <c r="L19" s="69">
        <v>11.276697841978701</v>
      </c>
      <c r="M19" s="69">
        <v>-0.39593895849688499</v>
      </c>
      <c r="N19" s="68">
        <v>11068572.4749</v>
      </c>
      <c r="O19" s="68">
        <v>258544038.0476</v>
      </c>
      <c r="P19" s="68">
        <v>13481</v>
      </c>
      <c r="Q19" s="68">
        <v>12041</v>
      </c>
      <c r="R19" s="69">
        <v>11.959139606345</v>
      </c>
      <c r="S19" s="68">
        <v>55.101416185742899</v>
      </c>
      <c r="T19" s="68">
        <v>41.946166547628899</v>
      </c>
      <c r="U19" s="70">
        <v>23.874612575779501</v>
      </c>
    </row>
    <row r="20" spans="1:21" ht="12" thickBot="1" x14ac:dyDescent="0.2">
      <c r="A20" s="53"/>
      <c r="B20" s="42" t="s">
        <v>18</v>
      </c>
      <c r="C20" s="43"/>
      <c r="D20" s="68">
        <v>894077.38249999995</v>
      </c>
      <c r="E20" s="68">
        <v>889200</v>
      </c>
      <c r="F20" s="69">
        <v>100.548513551507</v>
      </c>
      <c r="G20" s="68">
        <v>856011.44400000002</v>
      </c>
      <c r="H20" s="69">
        <v>4.4468959809841104</v>
      </c>
      <c r="I20" s="68">
        <v>69116.761299999998</v>
      </c>
      <c r="J20" s="69">
        <v>7.7305122188346997</v>
      </c>
      <c r="K20" s="68">
        <v>60751.935599999997</v>
      </c>
      <c r="L20" s="69">
        <v>7.0970938561424202</v>
      </c>
      <c r="M20" s="69">
        <v>0.13768821713064899</v>
      </c>
      <c r="N20" s="68">
        <v>16253712.3674</v>
      </c>
      <c r="O20" s="68">
        <v>400666620.33719999</v>
      </c>
      <c r="P20" s="68">
        <v>34012</v>
      </c>
      <c r="Q20" s="68">
        <v>35186</v>
      </c>
      <c r="R20" s="69">
        <v>-3.3365543113738401</v>
      </c>
      <c r="S20" s="68">
        <v>26.287115797365601</v>
      </c>
      <c r="T20" s="68">
        <v>25.6499897288694</v>
      </c>
      <c r="U20" s="70">
        <v>2.4237199448105602</v>
      </c>
    </row>
    <row r="21" spans="1:21" ht="12" thickBot="1" x14ac:dyDescent="0.2">
      <c r="A21" s="53"/>
      <c r="B21" s="42" t="s">
        <v>19</v>
      </c>
      <c r="C21" s="43"/>
      <c r="D21" s="68">
        <v>307930.27010000002</v>
      </c>
      <c r="E21" s="68">
        <v>380500</v>
      </c>
      <c r="F21" s="69">
        <v>80.927797660972402</v>
      </c>
      <c r="G21" s="68">
        <v>375937.61820000003</v>
      </c>
      <c r="H21" s="69">
        <v>-18.0900619697547</v>
      </c>
      <c r="I21" s="68">
        <v>41524.825100000002</v>
      </c>
      <c r="J21" s="69">
        <v>13.4851390499917</v>
      </c>
      <c r="K21" s="68">
        <v>51710.6037</v>
      </c>
      <c r="L21" s="69">
        <v>13.7551022288197</v>
      </c>
      <c r="M21" s="69">
        <v>-0.19697659418352501</v>
      </c>
      <c r="N21" s="68">
        <v>6046513.1577000003</v>
      </c>
      <c r="O21" s="68">
        <v>151147113.1117</v>
      </c>
      <c r="P21" s="68">
        <v>25171</v>
      </c>
      <c r="Q21" s="68">
        <v>23844</v>
      </c>
      <c r="R21" s="69">
        <v>5.5653413856735501</v>
      </c>
      <c r="S21" s="68">
        <v>12.233533435302499</v>
      </c>
      <c r="T21" s="68">
        <v>12.1242625650059</v>
      </c>
      <c r="U21" s="70">
        <v>0.89320776270030999</v>
      </c>
    </row>
    <row r="22" spans="1:21" ht="12" thickBot="1" x14ac:dyDescent="0.2">
      <c r="A22" s="53"/>
      <c r="B22" s="42" t="s">
        <v>20</v>
      </c>
      <c r="C22" s="43"/>
      <c r="D22" s="68">
        <v>799545.78910000005</v>
      </c>
      <c r="E22" s="68">
        <v>971400</v>
      </c>
      <c r="F22" s="69">
        <v>82.308605013382802</v>
      </c>
      <c r="G22" s="68">
        <v>917016.87890000001</v>
      </c>
      <c r="H22" s="69">
        <v>-12.8101338702633</v>
      </c>
      <c r="I22" s="68">
        <v>105206.7585</v>
      </c>
      <c r="J22" s="69">
        <v>13.1583156254784</v>
      </c>
      <c r="K22" s="68">
        <v>134516.70749999999</v>
      </c>
      <c r="L22" s="69">
        <v>14.668945642675499</v>
      </c>
      <c r="M22" s="69">
        <v>-0.217890770185555</v>
      </c>
      <c r="N22" s="68">
        <v>16276653.7599</v>
      </c>
      <c r="O22" s="68">
        <v>458446389.4666</v>
      </c>
      <c r="P22" s="68">
        <v>48859</v>
      </c>
      <c r="Q22" s="68">
        <v>50370</v>
      </c>
      <c r="R22" s="69">
        <v>-2.99980146912845</v>
      </c>
      <c r="S22" s="68">
        <v>16.364350254814902</v>
      </c>
      <c r="T22" s="68">
        <v>16.617336333134801</v>
      </c>
      <c r="U22" s="70">
        <v>-1.5459585891318399</v>
      </c>
    </row>
    <row r="23" spans="1:21" ht="12" thickBot="1" x14ac:dyDescent="0.2">
      <c r="A23" s="53"/>
      <c r="B23" s="42" t="s">
        <v>21</v>
      </c>
      <c r="C23" s="43"/>
      <c r="D23" s="68">
        <v>2415951.1549999998</v>
      </c>
      <c r="E23" s="68">
        <v>2550000</v>
      </c>
      <c r="F23" s="69">
        <v>94.743182549019593</v>
      </c>
      <c r="G23" s="68">
        <v>2144765.7056999998</v>
      </c>
      <c r="H23" s="69">
        <v>12.6440593757765</v>
      </c>
      <c r="I23" s="68">
        <v>266739.80479999998</v>
      </c>
      <c r="J23" s="69">
        <v>11.040778049173801</v>
      </c>
      <c r="K23" s="68">
        <v>154084.94349999999</v>
      </c>
      <c r="L23" s="69">
        <v>7.18423196951065</v>
      </c>
      <c r="M23" s="69">
        <v>0.73112180035942298</v>
      </c>
      <c r="N23" s="68">
        <v>41376877.971500002</v>
      </c>
      <c r="O23" s="68">
        <v>1010872757.243</v>
      </c>
      <c r="P23" s="68">
        <v>75511</v>
      </c>
      <c r="Q23" s="68">
        <v>72869</v>
      </c>
      <c r="R23" s="69">
        <v>3.62568444743308</v>
      </c>
      <c r="S23" s="68">
        <v>31.994691568115901</v>
      </c>
      <c r="T23" s="68">
        <v>29.615479427465701</v>
      </c>
      <c r="U23" s="70">
        <v>7.43627153143483</v>
      </c>
    </row>
    <row r="24" spans="1:21" ht="12" thickBot="1" x14ac:dyDescent="0.2">
      <c r="A24" s="53"/>
      <c r="B24" s="42" t="s">
        <v>22</v>
      </c>
      <c r="C24" s="43"/>
      <c r="D24" s="68">
        <v>224959.0686</v>
      </c>
      <c r="E24" s="68">
        <v>318939</v>
      </c>
      <c r="F24" s="69">
        <v>70.533571811537598</v>
      </c>
      <c r="G24" s="68">
        <v>271327.49290000001</v>
      </c>
      <c r="H24" s="69">
        <v>-17.0894677146077</v>
      </c>
      <c r="I24" s="68">
        <v>36813.0504</v>
      </c>
      <c r="J24" s="69">
        <v>16.3643326890979</v>
      </c>
      <c r="K24" s="68">
        <v>42952.213300000003</v>
      </c>
      <c r="L24" s="69">
        <v>15.830394790044499</v>
      </c>
      <c r="M24" s="69">
        <v>-0.14293007107971301</v>
      </c>
      <c r="N24" s="68">
        <v>4490693.9101999998</v>
      </c>
      <c r="O24" s="68">
        <v>106280620.1953</v>
      </c>
      <c r="P24" s="68">
        <v>24695</v>
      </c>
      <c r="Q24" s="68">
        <v>24290</v>
      </c>
      <c r="R24" s="69">
        <v>1.6673528200905601</v>
      </c>
      <c r="S24" s="68">
        <v>9.1094986272524796</v>
      </c>
      <c r="T24" s="68">
        <v>9.1784714738575506</v>
      </c>
      <c r="U24" s="70">
        <v>-0.75715304900240699</v>
      </c>
    </row>
    <row r="25" spans="1:21" ht="12" thickBot="1" x14ac:dyDescent="0.2">
      <c r="A25" s="53"/>
      <c r="B25" s="42" t="s">
        <v>23</v>
      </c>
      <c r="C25" s="43"/>
      <c r="D25" s="68">
        <v>297180.76549999998</v>
      </c>
      <c r="E25" s="68">
        <v>401804</v>
      </c>
      <c r="F25" s="69">
        <v>73.961624448736202</v>
      </c>
      <c r="G25" s="68">
        <v>311600.1151</v>
      </c>
      <c r="H25" s="69">
        <v>-4.6275174177559197</v>
      </c>
      <c r="I25" s="68">
        <v>21025.3187</v>
      </c>
      <c r="J25" s="69">
        <v>7.0749258164892899</v>
      </c>
      <c r="K25" s="68">
        <v>34335.244200000001</v>
      </c>
      <c r="L25" s="69">
        <v>11.0190088309117</v>
      </c>
      <c r="M25" s="69">
        <v>-0.38764615805470198</v>
      </c>
      <c r="N25" s="68">
        <v>6075085.5537</v>
      </c>
      <c r="O25" s="68">
        <v>108855026.286</v>
      </c>
      <c r="P25" s="68">
        <v>17185</v>
      </c>
      <c r="Q25" s="68">
        <v>17697</v>
      </c>
      <c r="R25" s="69">
        <v>-2.8931457309148501</v>
      </c>
      <c r="S25" s="68">
        <v>17.2930326156532</v>
      </c>
      <c r="T25" s="68">
        <v>16.4013560546985</v>
      </c>
      <c r="U25" s="70">
        <v>5.1562764078032499</v>
      </c>
    </row>
    <row r="26" spans="1:21" ht="12" thickBot="1" x14ac:dyDescent="0.2">
      <c r="A26" s="53"/>
      <c r="B26" s="42" t="s">
        <v>24</v>
      </c>
      <c r="C26" s="43"/>
      <c r="D26" s="68">
        <v>518443.70260000002</v>
      </c>
      <c r="E26" s="68">
        <v>618800</v>
      </c>
      <c r="F26" s="69">
        <v>83.782110956690403</v>
      </c>
      <c r="G26" s="68">
        <v>556850.8273</v>
      </c>
      <c r="H26" s="69">
        <v>-6.8972016951513799</v>
      </c>
      <c r="I26" s="68">
        <v>115525.4887</v>
      </c>
      <c r="J26" s="69">
        <v>22.283130862741402</v>
      </c>
      <c r="K26" s="68">
        <v>118217.3325</v>
      </c>
      <c r="L26" s="69">
        <v>21.229623214030202</v>
      </c>
      <c r="M26" s="69">
        <v>-2.2770297240466E-2</v>
      </c>
      <c r="N26" s="68">
        <v>9884636.5894000009</v>
      </c>
      <c r="O26" s="68">
        <v>218446100.64449999</v>
      </c>
      <c r="P26" s="68">
        <v>40640</v>
      </c>
      <c r="Q26" s="68">
        <v>42294</v>
      </c>
      <c r="R26" s="69">
        <v>-3.9107201967182101</v>
      </c>
      <c r="S26" s="68">
        <v>12.756980871063</v>
      </c>
      <c r="T26" s="68">
        <v>12.510533182011599</v>
      </c>
      <c r="U26" s="70">
        <v>1.9318653178384999</v>
      </c>
    </row>
    <row r="27" spans="1:21" ht="12" thickBot="1" x14ac:dyDescent="0.2">
      <c r="A27" s="53"/>
      <c r="B27" s="42" t="s">
        <v>25</v>
      </c>
      <c r="C27" s="43"/>
      <c r="D27" s="68">
        <v>231634.57639999999</v>
      </c>
      <c r="E27" s="68">
        <v>304422</v>
      </c>
      <c r="F27" s="69">
        <v>76.089959464164906</v>
      </c>
      <c r="G27" s="68">
        <v>271440.78909999999</v>
      </c>
      <c r="H27" s="69">
        <v>-14.6647866858857</v>
      </c>
      <c r="I27" s="68">
        <v>63750.634400000003</v>
      </c>
      <c r="J27" s="69">
        <v>27.5220717868613</v>
      </c>
      <c r="K27" s="68">
        <v>78837.209300000002</v>
      </c>
      <c r="L27" s="69">
        <v>29.043980295443401</v>
      </c>
      <c r="M27" s="69">
        <v>-0.19136363443042401</v>
      </c>
      <c r="N27" s="68">
        <v>4391098.5806</v>
      </c>
      <c r="O27" s="68">
        <v>98165060.809200004</v>
      </c>
      <c r="P27" s="68">
        <v>32169</v>
      </c>
      <c r="Q27" s="68">
        <v>32085</v>
      </c>
      <c r="R27" s="69">
        <v>0.26180458158018299</v>
      </c>
      <c r="S27" s="68">
        <v>7.2005525941123496</v>
      </c>
      <c r="T27" s="68">
        <v>7.3357382733364496</v>
      </c>
      <c r="U27" s="70">
        <v>-1.8774347865279299</v>
      </c>
    </row>
    <row r="28" spans="1:21" ht="12" thickBot="1" x14ac:dyDescent="0.2">
      <c r="A28" s="53"/>
      <c r="B28" s="42" t="s">
        <v>26</v>
      </c>
      <c r="C28" s="43"/>
      <c r="D28" s="68">
        <v>1030452.1534</v>
      </c>
      <c r="E28" s="68">
        <v>1644800</v>
      </c>
      <c r="F28" s="69">
        <v>62.649085201848202</v>
      </c>
      <c r="G28" s="68">
        <v>1155802.6780999999</v>
      </c>
      <c r="H28" s="69">
        <v>-10.8453222228262</v>
      </c>
      <c r="I28" s="68">
        <v>71954.518899999995</v>
      </c>
      <c r="J28" s="69">
        <v>6.9828102801847196</v>
      </c>
      <c r="K28" s="68">
        <v>48537.070599999999</v>
      </c>
      <c r="L28" s="69">
        <v>4.19942534479926</v>
      </c>
      <c r="M28" s="69">
        <v>0.48246521700879103</v>
      </c>
      <c r="N28" s="68">
        <v>20687431.183699999</v>
      </c>
      <c r="O28" s="68">
        <v>354178675.30839998</v>
      </c>
      <c r="P28" s="68">
        <v>43985</v>
      </c>
      <c r="Q28" s="68">
        <v>44624</v>
      </c>
      <c r="R28" s="69">
        <v>-1.4319648619576899</v>
      </c>
      <c r="S28" s="68">
        <v>23.427353720586598</v>
      </c>
      <c r="T28" s="68">
        <v>22.954197989870899</v>
      </c>
      <c r="U28" s="70">
        <v>2.0196721164450699</v>
      </c>
    </row>
    <row r="29" spans="1:21" ht="12" thickBot="1" x14ac:dyDescent="0.2">
      <c r="A29" s="53"/>
      <c r="B29" s="42" t="s">
        <v>27</v>
      </c>
      <c r="C29" s="43"/>
      <c r="D29" s="68">
        <v>612329.51740000001</v>
      </c>
      <c r="E29" s="68">
        <v>695900</v>
      </c>
      <c r="F29" s="69">
        <v>87.991021324903002</v>
      </c>
      <c r="G29" s="68">
        <v>596750.41020000004</v>
      </c>
      <c r="H29" s="69">
        <v>2.6106571413631299</v>
      </c>
      <c r="I29" s="68">
        <v>77279.683999999994</v>
      </c>
      <c r="J29" s="69">
        <v>12.6206040708499</v>
      </c>
      <c r="K29" s="68">
        <v>115407.5518</v>
      </c>
      <c r="L29" s="69">
        <v>19.3393334679605</v>
      </c>
      <c r="M29" s="69">
        <v>-0.33037584807340198</v>
      </c>
      <c r="N29" s="68">
        <v>11422957.893999999</v>
      </c>
      <c r="O29" s="68">
        <v>238217803.99810001</v>
      </c>
      <c r="P29" s="68">
        <v>96249</v>
      </c>
      <c r="Q29" s="68">
        <v>98197</v>
      </c>
      <c r="R29" s="69">
        <v>-1.98376732486736</v>
      </c>
      <c r="S29" s="68">
        <v>6.3619312138307897</v>
      </c>
      <c r="T29" s="68">
        <v>6.3833330885872304</v>
      </c>
      <c r="U29" s="70">
        <v>-0.33640531525879702</v>
      </c>
    </row>
    <row r="30" spans="1:21" ht="12" thickBot="1" x14ac:dyDescent="0.2">
      <c r="A30" s="53"/>
      <c r="B30" s="42" t="s">
        <v>28</v>
      </c>
      <c r="C30" s="43"/>
      <c r="D30" s="68">
        <v>639909.25540000002</v>
      </c>
      <c r="E30" s="68">
        <v>911700</v>
      </c>
      <c r="F30" s="69">
        <v>70.1885768783591</v>
      </c>
      <c r="G30" s="68">
        <v>743207.58620000002</v>
      </c>
      <c r="H30" s="69">
        <v>-13.898987674246101</v>
      </c>
      <c r="I30" s="68">
        <v>79344.451000000001</v>
      </c>
      <c r="J30" s="69">
        <v>12.3993285501712</v>
      </c>
      <c r="K30" s="68">
        <v>139892.59650000001</v>
      </c>
      <c r="L30" s="69">
        <v>18.822816006933799</v>
      </c>
      <c r="M30" s="69">
        <v>-0.43281879824140701</v>
      </c>
      <c r="N30" s="68">
        <v>13247702.332699999</v>
      </c>
      <c r="O30" s="68">
        <v>412772607.76289999</v>
      </c>
      <c r="P30" s="68">
        <v>49777</v>
      </c>
      <c r="Q30" s="68">
        <v>51549</v>
      </c>
      <c r="R30" s="69">
        <v>-3.4375060621932501</v>
      </c>
      <c r="S30" s="68">
        <v>12.855520730457799</v>
      </c>
      <c r="T30" s="68">
        <v>12.6009351064036</v>
      </c>
      <c r="U30" s="70">
        <v>1.9803602622727701</v>
      </c>
    </row>
    <row r="31" spans="1:21" ht="12" thickBot="1" x14ac:dyDescent="0.2">
      <c r="A31" s="53"/>
      <c r="B31" s="42" t="s">
        <v>29</v>
      </c>
      <c r="C31" s="43"/>
      <c r="D31" s="68">
        <v>660767.10620000004</v>
      </c>
      <c r="E31" s="68">
        <v>929900</v>
      </c>
      <c r="F31" s="69">
        <v>71.057867103989693</v>
      </c>
      <c r="G31" s="68">
        <v>881916.12939999998</v>
      </c>
      <c r="H31" s="69">
        <v>-25.075969905489298</v>
      </c>
      <c r="I31" s="68">
        <v>33941.997499999998</v>
      </c>
      <c r="J31" s="69">
        <v>5.1367565336593</v>
      </c>
      <c r="K31" s="68">
        <v>32163.441299999999</v>
      </c>
      <c r="L31" s="69">
        <v>3.6469954713133501</v>
      </c>
      <c r="M31" s="69">
        <v>5.5297447291499997E-2</v>
      </c>
      <c r="N31" s="68">
        <v>12518378.209799999</v>
      </c>
      <c r="O31" s="68">
        <v>373541916.75989997</v>
      </c>
      <c r="P31" s="68">
        <v>23084</v>
      </c>
      <c r="Q31" s="68">
        <v>23680</v>
      </c>
      <c r="R31" s="69">
        <v>-2.5168918918918899</v>
      </c>
      <c r="S31" s="68">
        <v>28.624463099982702</v>
      </c>
      <c r="T31" s="68">
        <v>28.613326773648701</v>
      </c>
      <c r="U31" s="70">
        <v>3.8904926513811999E-2</v>
      </c>
    </row>
    <row r="32" spans="1:21" ht="12" thickBot="1" x14ac:dyDescent="0.2">
      <c r="A32" s="53"/>
      <c r="B32" s="42" t="s">
        <v>30</v>
      </c>
      <c r="C32" s="43"/>
      <c r="D32" s="68">
        <v>107698.93580000001</v>
      </c>
      <c r="E32" s="68">
        <v>147371</v>
      </c>
      <c r="F32" s="69">
        <v>73.0801418189467</v>
      </c>
      <c r="G32" s="68">
        <v>133192.45069999999</v>
      </c>
      <c r="H32" s="69">
        <v>-19.140360257670402</v>
      </c>
      <c r="I32" s="68">
        <v>31348.1669</v>
      </c>
      <c r="J32" s="69">
        <v>29.1072206676345</v>
      </c>
      <c r="K32" s="68">
        <v>37259.065999999999</v>
      </c>
      <c r="L32" s="69">
        <v>27.973857230032898</v>
      </c>
      <c r="M32" s="69">
        <v>-0.15864324403623001</v>
      </c>
      <c r="N32" s="68">
        <v>2056930.2134</v>
      </c>
      <c r="O32" s="68">
        <v>51124601.172600001</v>
      </c>
      <c r="P32" s="68">
        <v>23453</v>
      </c>
      <c r="Q32" s="68">
        <v>23497</v>
      </c>
      <c r="R32" s="69">
        <v>-0.18725794782312699</v>
      </c>
      <c r="S32" s="68">
        <v>4.5921176736451601</v>
      </c>
      <c r="T32" s="68">
        <v>4.5764242328807896</v>
      </c>
      <c r="U32" s="70">
        <v>0.34174735665936001</v>
      </c>
    </row>
    <row r="33" spans="1:21" ht="12" thickBot="1" x14ac:dyDescent="0.2">
      <c r="A33" s="53"/>
      <c r="B33" s="42" t="s">
        <v>31</v>
      </c>
      <c r="C33" s="43"/>
      <c r="D33" s="71"/>
      <c r="E33" s="71"/>
      <c r="F33" s="71"/>
      <c r="G33" s="68">
        <v>11.538600000000001</v>
      </c>
      <c r="H33" s="71"/>
      <c r="I33" s="71"/>
      <c r="J33" s="71"/>
      <c r="K33" s="68">
        <v>2.2467000000000001</v>
      </c>
      <c r="L33" s="69">
        <v>19.471166346003798</v>
      </c>
      <c r="M33" s="71"/>
      <c r="N33" s="68">
        <v>41.2254</v>
      </c>
      <c r="O33" s="68">
        <v>5049.7025000000003</v>
      </c>
      <c r="P33" s="71"/>
      <c r="Q33" s="71"/>
      <c r="R33" s="71"/>
      <c r="S33" s="71"/>
      <c r="T33" s="71"/>
      <c r="U33" s="72"/>
    </row>
    <row r="34" spans="1:21" ht="12" thickBot="1" x14ac:dyDescent="0.2">
      <c r="A34" s="53"/>
      <c r="B34" s="42" t="s">
        <v>36</v>
      </c>
      <c r="C34" s="43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68">
        <v>10</v>
      </c>
      <c r="P34" s="71"/>
      <c r="Q34" s="71"/>
      <c r="R34" s="71"/>
      <c r="S34" s="71"/>
      <c r="T34" s="71"/>
      <c r="U34" s="72"/>
    </row>
    <row r="35" spans="1:21" ht="12" thickBot="1" x14ac:dyDescent="0.2">
      <c r="A35" s="53"/>
      <c r="B35" s="42" t="s">
        <v>32</v>
      </c>
      <c r="C35" s="43"/>
      <c r="D35" s="68">
        <v>215130.89490000001</v>
      </c>
      <c r="E35" s="68">
        <v>172200</v>
      </c>
      <c r="F35" s="69">
        <v>124.93083327526099</v>
      </c>
      <c r="G35" s="68">
        <v>258126.27410000001</v>
      </c>
      <c r="H35" s="69">
        <v>-16.656723283947201</v>
      </c>
      <c r="I35" s="68">
        <v>16579.4035</v>
      </c>
      <c r="J35" s="69">
        <v>7.7066585474423199</v>
      </c>
      <c r="K35" s="68">
        <v>26214.2768</v>
      </c>
      <c r="L35" s="69">
        <v>10.1556019012014</v>
      </c>
      <c r="M35" s="69">
        <v>-0.36754297566583999</v>
      </c>
      <c r="N35" s="68">
        <v>4221024.1563999997</v>
      </c>
      <c r="O35" s="68">
        <v>64612380.883500002</v>
      </c>
      <c r="P35" s="68">
        <v>12759</v>
      </c>
      <c r="Q35" s="68">
        <v>12925</v>
      </c>
      <c r="R35" s="69">
        <v>-1.28433268858801</v>
      </c>
      <c r="S35" s="68">
        <v>16.861109405125799</v>
      </c>
      <c r="T35" s="68">
        <v>16.497725802707901</v>
      </c>
      <c r="U35" s="70">
        <v>2.1551583213581198</v>
      </c>
    </row>
    <row r="36" spans="1:21" ht="12" thickBot="1" x14ac:dyDescent="0.2">
      <c r="A36" s="53"/>
      <c r="B36" s="42" t="s">
        <v>37</v>
      </c>
      <c r="C36" s="43"/>
      <c r="D36" s="71"/>
      <c r="E36" s="68">
        <v>504500</v>
      </c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2"/>
    </row>
    <row r="37" spans="1:21" ht="12" thickBot="1" x14ac:dyDescent="0.2">
      <c r="A37" s="53"/>
      <c r="B37" s="42" t="s">
        <v>38</v>
      </c>
      <c r="C37" s="43"/>
      <c r="D37" s="71"/>
      <c r="E37" s="68">
        <v>222361</v>
      </c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2"/>
    </row>
    <row r="38" spans="1:21" ht="12" thickBot="1" x14ac:dyDescent="0.2">
      <c r="A38" s="53"/>
      <c r="B38" s="42" t="s">
        <v>39</v>
      </c>
      <c r="C38" s="43"/>
      <c r="D38" s="71"/>
      <c r="E38" s="68">
        <v>189800</v>
      </c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2"/>
    </row>
    <row r="39" spans="1:21" ht="12" customHeight="1" thickBot="1" x14ac:dyDescent="0.2">
      <c r="A39" s="53"/>
      <c r="B39" s="42" t="s">
        <v>33</v>
      </c>
      <c r="C39" s="43"/>
      <c r="D39" s="68">
        <v>211066.58100000001</v>
      </c>
      <c r="E39" s="68">
        <v>333906</v>
      </c>
      <c r="F39" s="69">
        <v>63.211377154049302</v>
      </c>
      <c r="G39" s="68">
        <v>218236.75140000001</v>
      </c>
      <c r="H39" s="69">
        <v>-3.2855008856221501</v>
      </c>
      <c r="I39" s="68">
        <v>9562.3485000000001</v>
      </c>
      <c r="J39" s="69">
        <v>4.5304891256091402</v>
      </c>
      <c r="K39" s="68">
        <v>11805.387199999999</v>
      </c>
      <c r="L39" s="69">
        <v>5.4094404926154001</v>
      </c>
      <c r="M39" s="69">
        <v>-0.19000128178769099</v>
      </c>
      <c r="N39" s="68">
        <v>4021008.0332999998</v>
      </c>
      <c r="O39" s="68">
        <v>98394720.794200003</v>
      </c>
      <c r="P39" s="68">
        <v>298</v>
      </c>
      <c r="Q39" s="68">
        <v>301</v>
      </c>
      <c r="R39" s="69">
        <v>-0.99667774086378302</v>
      </c>
      <c r="S39" s="68">
        <v>708.27711744966496</v>
      </c>
      <c r="T39" s="68">
        <v>671.70116677740896</v>
      </c>
      <c r="U39" s="70">
        <v>5.1640734637816701</v>
      </c>
    </row>
    <row r="40" spans="1:21" ht="12" thickBot="1" x14ac:dyDescent="0.2">
      <c r="A40" s="53"/>
      <c r="B40" s="42" t="s">
        <v>34</v>
      </c>
      <c r="C40" s="43"/>
      <c r="D40" s="68">
        <v>434470.97899999999</v>
      </c>
      <c r="E40" s="68">
        <v>414701</v>
      </c>
      <c r="F40" s="69">
        <v>104.767285104208</v>
      </c>
      <c r="G40" s="68">
        <v>677857.598</v>
      </c>
      <c r="H40" s="69">
        <v>-35.905272688261597</v>
      </c>
      <c r="I40" s="68">
        <v>32933.664299999997</v>
      </c>
      <c r="J40" s="69">
        <v>7.5801758671664903</v>
      </c>
      <c r="K40" s="68">
        <v>48607.414900000003</v>
      </c>
      <c r="L40" s="69">
        <v>7.17074132434524</v>
      </c>
      <c r="M40" s="69">
        <v>-0.322455959286162</v>
      </c>
      <c r="N40" s="68">
        <v>9629179.1914000008</v>
      </c>
      <c r="O40" s="68">
        <v>188499753.2157</v>
      </c>
      <c r="P40" s="68">
        <v>2408</v>
      </c>
      <c r="Q40" s="68">
        <v>2420</v>
      </c>
      <c r="R40" s="69">
        <v>-0.49586776859503701</v>
      </c>
      <c r="S40" s="68">
        <v>180.42814742524899</v>
      </c>
      <c r="T40" s="68">
        <v>183.04443553719</v>
      </c>
      <c r="U40" s="70">
        <v>-1.4500443247220101</v>
      </c>
    </row>
    <row r="41" spans="1:21" ht="12" thickBot="1" x14ac:dyDescent="0.2">
      <c r="A41" s="53"/>
      <c r="B41" s="42" t="s">
        <v>40</v>
      </c>
      <c r="C41" s="43"/>
      <c r="D41" s="71"/>
      <c r="E41" s="68">
        <v>203100</v>
      </c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2"/>
    </row>
    <row r="42" spans="1:21" ht="12" thickBot="1" x14ac:dyDescent="0.2">
      <c r="A42" s="53"/>
      <c r="B42" s="42" t="s">
        <v>41</v>
      </c>
      <c r="C42" s="43"/>
      <c r="D42" s="71"/>
      <c r="E42" s="68">
        <v>66894</v>
      </c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2"/>
    </row>
    <row r="43" spans="1:21" ht="12" thickBot="1" x14ac:dyDescent="0.2">
      <c r="A43" s="53"/>
      <c r="B43" s="42" t="s">
        <v>71</v>
      </c>
      <c r="C43" s="43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68">
        <v>6923.0770000000002</v>
      </c>
      <c r="P43" s="71"/>
      <c r="Q43" s="71"/>
      <c r="R43" s="71"/>
      <c r="S43" s="71"/>
      <c r="T43" s="71"/>
      <c r="U43" s="72"/>
    </row>
    <row r="44" spans="1:21" ht="12" thickBot="1" x14ac:dyDescent="0.2">
      <c r="A44" s="54"/>
      <c r="B44" s="42" t="s">
        <v>35</v>
      </c>
      <c r="C44" s="43"/>
      <c r="D44" s="73">
        <v>56419.544199999997</v>
      </c>
      <c r="E44" s="74"/>
      <c r="F44" s="74"/>
      <c r="G44" s="73">
        <v>113353.6967</v>
      </c>
      <c r="H44" s="75">
        <v>-50.226992288289402</v>
      </c>
      <c r="I44" s="73">
        <v>8014.8296</v>
      </c>
      <c r="J44" s="75">
        <v>14.2057680785021</v>
      </c>
      <c r="K44" s="73">
        <v>12014.186900000001</v>
      </c>
      <c r="L44" s="75">
        <v>10.598848780200401</v>
      </c>
      <c r="M44" s="75">
        <v>-0.33288622303686699</v>
      </c>
      <c r="N44" s="73">
        <v>410702.80930000002</v>
      </c>
      <c r="O44" s="73">
        <v>11342876.778100001</v>
      </c>
      <c r="P44" s="73">
        <v>36</v>
      </c>
      <c r="Q44" s="73">
        <v>27</v>
      </c>
      <c r="R44" s="75">
        <v>33.3333333333333</v>
      </c>
      <c r="S44" s="73">
        <v>1567.2095611111099</v>
      </c>
      <c r="T44" s="73">
        <v>880.72978148148195</v>
      </c>
      <c r="U44" s="76">
        <v>43.802679403189302</v>
      </c>
    </row>
  </sheetData>
  <mergeCells count="42"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5:C35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3:C43"/>
    <mergeCell ref="B44:C44"/>
    <mergeCell ref="B37:C37"/>
    <mergeCell ref="B38:C38"/>
    <mergeCell ref="B39:C39"/>
    <mergeCell ref="B40:C40"/>
    <mergeCell ref="B41:C41"/>
    <mergeCell ref="B42:C42"/>
    <mergeCell ref="B19:C19"/>
    <mergeCell ref="B20:C20"/>
    <mergeCell ref="B21:C21"/>
    <mergeCell ref="B22:C22"/>
    <mergeCell ref="B23:C23"/>
    <mergeCell ref="B24:C24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58719</v>
      </c>
      <c r="D2" s="32">
        <v>581207.93738547002</v>
      </c>
      <c r="E2" s="32">
        <v>450309.08380000002</v>
      </c>
      <c r="F2" s="32">
        <v>130898.85358547</v>
      </c>
      <c r="G2" s="32">
        <v>450309.08380000002</v>
      </c>
      <c r="H2" s="32">
        <v>0.225218626872701</v>
      </c>
    </row>
    <row r="3" spans="1:8" ht="14.25" x14ac:dyDescent="0.2">
      <c r="A3" s="32">
        <v>2</v>
      </c>
      <c r="B3" s="33">
        <v>13</v>
      </c>
      <c r="C3" s="32">
        <v>9081.7720000000008</v>
      </c>
      <c r="D3" s="32">
        <v>74301.906730133895</v>
      </c>
      <c r="E3" s="32">
        <v>58078.526286339897</v>
      </c>
      <c r="F3" s="32">
        <v>16223.380443794</v>
      </c>
      <c r="G3" s="32">
        <v>58078.526286339897</v>
      </c>
      <c r="H3" s="32">
        <v>0.21834406622588601</v>
      </c>
    </row>
    <row r="4" spans="1:8" ht="14.25" x14ac:dyDescent="0.2">
      <c r="A4" s="32">
        <v>3</v>
      </c>
      <c r="B4" s="33">
        <v>14</v>
      </c>
      <c r="C4" s="32">
        <v>91870</v>
      </c>
      <c r="D4" s="32">
        <v>85955.697567521405</v>
      </c>
      <c r="E4" s="32">
        <v>64019.505085470097</v>
      </c>
      <c r="F4" s="32">
        <v>21936.192482051301</v>
      </c>
      <c r="G4" s="32">
        <v>64019.505085470097</v>
      </c>
      <c r="H4" s="32">
        <v>0.25520347228663498</v>
      </c>
    </row>
    <row r="5" spans="1:8" ht="14.25" x14ac:dyDescent="0.2">
      <c r="A5" s="32">
        <v>4</v>
      </c>
      <c r="B5" s="33">
        <v>15</v>
      </c>
      <c r="C5" s="32">
        <v>4975</v>
      </c>
      <c r="D5" s="32">
        <v>88355.283475213699</v>
      </c>
      <c r="E5" s="32">
        <v>70975.410339316193</v>
      </c>
      <c r="F5" s="32">
        <v>17379.8731358974</v>
      </c>
      <c r="G5" s="32">
        <v>70975.410339316193</v>
      </c>
      <c r="H5" s="32">
        <v>0.196704401279783</v>
      </c>
    </row>
    <row r="6" spans="1:8" ht="14.25" x14ac:dyDescent="0.2">
      <c r="A6" s="32">
        <v>5</v>
      </c>
      <c r="B6" s="33">
        <v>16</v>
      </c>
      <c r="C6" s="32">
        <v>3150</v>
      </c>
      <c r="D6" s="32">
        <v>233723.609429915</v>
      </c>
      <c r="E6" s="32">
        <v>197404.85535042701</v>
      </c>
      <c r="F6" s="32">
        <v>36318.754079487197</v>
      </c>
      <c r="G6" s="32">
        <v>197404.85535042701</v>
      </c>
      <c r="H6" s="32">
        <v>0.15539189287754801</v>
      </c>
    </row>
    <row r="7" spans="1:8" ht="14.25" x14ac:dyDescent="0.2">
      <c r="A7" s="32">
        <v>6</v>
      </c>
      <c r="B7" s="33">
        <v>17</v>
      </c>
      <c r="C7" s="32">
        <v>18706</v>
      </c>
      <c r="D7" s="32">
        <v>342995.34010512801</v>
      </c>
      <c r="E7" s="32">
        <v>264336.63422564103</v>
      </c>
      <c r="F7" s="32">
        <v>78658.705879487199</v>
      </c>
      <c r="G7" s="32">
        <v>264336.63422564103</v>
      </c>
      <c r="H7" s="32">
        <v>0.229328788710011</v>
      </c>
    </row>
    <row r="8" spans="1:8" ht="14.25" x14ac:dyDescent="0.2">
      <c r="A8" s="32">
        <v>7</v>
      </c>
      <c r="B8" s="33">
        <v>18</v>
      </c>
      <c r="C8" s="32">
        <v>127572</v>
      </c>
      <c r="D8" s="32">
        <v>216372.77210512801</v>
      </c>
      <c r="E8" s="32">
        <v>177791.276631624</v>
      </c>
      <c r="F8" s="32">
        <v>38581.495473504299</v>
      </c>
      <c r="G8" s="32">
        <v>177791.276631624</v>
      </c>
      <c r="H8" s="32">
        <v>0.17831030724493799</v>
      </c>
    </row>
    <row r="9" spans="1:8" ht="14.25" x14ac:dyDescent="0.2">
      <c r="A9" s="32">
        <v>8</v>
      </c>
      <c r="B9" s="33">
        <v>19</v>
      </c>
      <c r="C9" s="32">
        <v>16162</v>
      </c>
      <c r="D9" s="32">
        <v>167800.59973675199</v>
      </c>
      <c r="E9" s="32">
        <v>204339.31748632499</v>
      </c>
      <c r="F9" s="32">
        <v>-36538.717749572599</v>
      </c>
      <c r="G9" s="32">
        <v>204339.31748632499</v>
      </c>
      <c r="H9" s="32">
        <v>-0.21775081738024199</v>
      </c>
    </row>
    <row r="10" spans="1:8" ht="14.25" x14ac:dyDescent="0.2">
      <c r="A10" s="32">
        <v>9</v>
      </c>
      <c r="B10" s="33">
        <v>21</v>
      </c>
      <c r="C10" s="32">
        <v>122264</v>
      </c>
      <c r="D10" s="32">
        <v>571025.96439743601</v>
      </c>
      <c r="E10" s="32">
        <v>544627.83684102597</v>
      </c>
      <c r="F10" s="32">
        <v>26398.127556410302</v>
      </c>
      <c r="G10" s="32">
        <v>544627.83684102597</v>
      </c>
      <c r="H10" s="36">
        <v>4.6229294642085798E-2</v>
      </c>
    </row>
    <row r="11" spans="1:8" ht="14.25" x14ac:dyDescent="0.2">
      <c r="A11" s="32">
        <v>10</v>
      </c>
      <c r="B11" s="33">
        <v>22</v>
      </c>
      <c r="C11" s="32">
        <v>23959</v>
      </c>
      <c r="D11" s="32">
        <v>455201.13458888902</v>
      </c>
      <c r="E11" s="32">
        <v>401028.70622307702</v>
      </c>
      <c r="F11" s="32">
        <v>54172.428365811997</v>
      </c>
      <c r="G11" s="32">
        <v>401028.70622307702</v>
      </c>
      <c r="H11" s="32">
        <v>0.11900767429926799</v>
      </c>
    </row>
    <row r="12" spans="1:8" ht="14.25" x14ac:dyDescent="0.2">
      <c r="A12" s="32">
        <v>11</v>
      </c>
      <c r="B12" s="33">
        <v>23</v>
      </c>
      <c r="C12" s="32">
        <v>132862.36199999999</v>
      </c>
      <c r="D12" s="32">
        <v>1251697.38063419</v>
      </c>
      <c r="E12" s="32">
        <v>1063085.2578906</v>
      </c>
      <c r="F12" s="32">
        <v>188612.12274359001</v>
      </c>
      <c r="G12" s="32">
        <v>1063085.2578906</v>
      </c>
      <c r="H12" s="32">
        <v>0.15068508224250399</v>
      </c>
    </row>
    <row r="13" spans="1:8" ht="14.25" x14ac:dyDescent="0.2">
      <c r="A13" s="32">
        <v>12</v>
      </c>
      <c r="B13" s="33">
        <v>24</v>
      </c>
      <c r="C13" s="32">
        <v>32008.907999999999</v>
      </c>
      <c r="D13" s="32">
        <v>742822.21318974404</v>
      </c>
      <c r="E13" s="32">
        <v>702633.21444786305</v>
      </c>
      <c r="F13" s="32">
        <v>40188.998741880299</v>
      </c>
      <c r="G13" s="32">
        <v>702633.21444786305</v>
      </c>
      <c r="H13" s="32">
        <v>5.4103119196321901E-2</v>
      </c>
    </row>
    <row r="14" spans="1:8" ht="14.25" x14ac:dyDescent="0.2">
      <c r="A14" s="32">
        <v>13</v>
      </c>
      <c r="B14" s="33">
        <v>25</v>
      </c>
      <c r="C14" s="32">
        <v>71937</v>
      </c>
      <c r="D14" s="32">
        <v>894077.4852</v>
      </c>
      <c r="E14" s="32">
        <v>824960.62120000005</v>
      </c>
      <c r="F14" s="32">
        <v>69116.864000000001</v>
      </c>
      <c r="G14" s="32">
        <v>824960.62120000005</v>
      </c>
      <c r="H14" s="32">
        <v>7.7305228175541099E-2</v>
      </c>
    </row>
    <row r="15" spans="1:8" ht="14.25" x14ac:dyDescent="0.2">
      <c r="A15" s="32">
        <v>14</v>
      </c>
      <c r="B15" s="33">
        <v>26</v>
      </c>
      <c r="C15" s="32">
        <v>47825</v>
      </c>
      <c r="D15" s="32">
        <v>307929.849662197</v>
      </c>
      <c r="E15" s="32">
        <v>266405.44502164703</v>
      </c>
      <c r="F15" s="32">
        <v>41524.404640549103</v>
      </c>
      <c r="G15" s="32">
        <v>266405.44502164703</v>
      </c>
      <c r="H15" s="32">
        <v>0.13485020918271501</v>
      </c>
    </row>
    <row r="16" spans="1:8" ht="14.25" x14ac:dyDescent="0.2">
      <c r="A16" s="32">
        <v>15</v>
      </c>
      <c r="B16" s="33">
        <v>27</v>
      </c>
      <c r="C16" s="32">
        <v>101780.378</v>
      </c>
      <c r="D16" s="32">
        <v>799546.39146666694</v>
      </c>
      <c r="E16" s="32">
        <v>694339.0246</v>
      </c>
      <c r="F16" s="32">
        <v>105207.366866667</v>
      </c>
      <c r="G16" s="32">
        <v>694339.0246</v>
      </c>
      <c r="H16" s="32">
        <v>0.13158381801170699</v>
      </c>
    </row>
    <row r="17" spans="1:8" ht="14.25" x14ac:dyDescent="0.2">
      <c r="A17" s="32">
        <v>16</v>
      </c>
      <c r="B17" s="33">
        <v>29</v>
      </c>
      <c r="C17" s="32">
        <v>176490</v>
      </c>
      <c r="D17" s="32">
        <v>2415952.8931316198</v>
      </c>
      <c r="E17" s="32">
        <v>2149211.3775367499</v>
      </c>
      <c r="F17" s="32">
        <v>266741.51559487201</v>
      </c>
      <c r="G17" s="32">
        <v>2149211.3775367499</v>
      </c>
      <c r="H17" s="32">
        <v>0.110408409184301</v>
      </c>
    </row>
    <row r="18" spans="1:8" ht="14.25" x14ac:dyDescent="0.2">
      <c r="A18" s="32">
        <v>17</v>
      </c>
      <c r="B18" s="33">
        <v>31</v>
      </c>
      <c r="C18" s="32">
        <v>24066.392</v>
      </c>
      <c r="D18" s="32">
        <v>224959.081551902</v>
      </c>
      <c r="E18" s="32">
        <v>188146.014334796</v>
      </c>
      <c r="F18" s="32">
        <v>36813.067217105898</v>
      </c>
      <c r="G18" s="32">
        <v>188146.014334796</v>
      </c>
      <c r="H18" s="32">
        <v>0.16364339222558799</v>
      </c>
    </row>
    <row r="19" spans="1:8" ht="14.25" x14ac:dyDescent="0.2">
      <c r="A19" s="32">
        <v>18</v>
      </c>
      <c r="B19" s="33">
        <v>32</v>
      </c>
      <c r="C19" s="32">
        <v>19406.673999999999</v>
      </c>
      <c r="D19" s="32">
        <v>297180.76230464398</v>
      </c>
      <c r="E19" s="32">
        <v>276155.44812761003</v>
      </c>
      <c r="F19" s="32">
        <v>21025.314177034401</v>
      </c>
      <c r="G19" s="32">
        <v>276155.44812761003</v>
      </c>
      <c r="H19" s="32">
        <v>7.0749243706027906E-2</v>
      </c>
    </row>
    <row r="20" spans="1:8" ht="14.25" x14ac:dyDescent="0.2">
      <c r="A20" s="32">
        <v>19</v>
      </c>
      <c r="B20" s="33">
        <v>33</v>
      </c>
      <c r="C20" s="32">
        <v>30762.348999999998</v>
      </c>
      <c r="D20" s="32">
        <v>518443.646626829</v>
      </c>
      <c r="E20" s="32">
        <v>402918.19608933799</v>
      </c>
      <c r="F20" s="32">
        <v>115525.45053749</v>
      </c>
      <c r="G20" s="32">
        <v>402918.19608933799</v>
      </c>
      <c r="H20" s="32">
        <v>0.22283125907538501</v>
      </c>
    </row>
    <row r="21" spans="1:8" ht="14.25" x14ac:dyDescent="0.2">
      <c r="A21" s="32">
        <v>20</v>
      </c>
      <c r="B21" s="33">
        <v>34</v>
      </c>
      <c r="C21" s="32">
        <v>38124.071000000004</v>
      </c>
      <c r="D21" s="32">
        <v>231634.43265663</v>
      </c>
      <c r="E21" s="32">
        <v>167883.95107946199</v>
      </c>
      <c r="F21" s="32">
        <v>63750.481577167797</v>
      </c>
      <c r="G21" s="32">
        <v>167883.95107946199</v>
      </c>
      <c r="H21" s="32">
        <v>0.27522022890124598</v>
      </c>
    </row>
    <row r="22" spans="1:8" ht="14.25" x14ac:dyDescent="0.2">
      <c r="A22" s="32">
        <v>21</v>
      </c>
      <c r="B22" s="33">
        <v>35</v>
      </c>
      <c r="C22" s="32">
        <v>44501.273000000001</v>
      </c>
      <c r="D22" s="32">
        <v>1030452.15066372</v>
      </c>
      <c r="E22" s="32">
        <v>958497.62107964605</v>
      </c>
      <c r="F22" s="32">
        <v>71954.529584070799</v>
      </c>
      <c r="G22" s="32">
        <v>958497.62107964605</v>
      </c>
      <c r="H22" s="32">
        <v>6.9828113355602905E-2</v>
      </c>
    </row>
    <row r="23" spans="1:8" ht="14.25" x14ac:dyDescent="0.2">
      <c r="A23" s="32">
        <v>22</v>
      </c>
      <c r="B23" s="33">
        <v>36</v>
      </c>
      <c r="C23" s="32">
        <v>155785.054</v>
      </c>
      <c r="D23" s="32">
        <v>612329.51579292002</v>
      </c>
      <c r="E23" s="32">
        <v>535049.82762672997</v>
      </c>
      <c r="F23" s="32">
        <v>77279.688166190404</v>
      </c>
      <c r="G23" s="32">
        <v>535049.82762672997</v>
      </c>
      <c r="H23" s="32">
        <v>0.12620604784356901</v>
      </c>
    </row>
    <row r="24" spans="1:8" ht="14.25" x14ac:dyDescent="0.2">
      <c r="A24" s="32">
        <v>23</v>
      </c>
      <c r="B24" s="33">
        <v>37</v>
      </c>
      <c r="C24" s="32">
        <v>72605.237999999998</v>
      </c>
      <c r="D24" s="32">
        <v>639909.19608849601</v>
      </c>
      <c r="E24" s="32">
        <v>560564.80084814003</v>
      </c>
      <c r="F24" s="32">
        <v>79344.395240355603</v>
      </c>
      <c r="G24" s="32">
        <v>560564.80084814003</v>
      </c>
      <c r="H24" s="32">
        <v>0.12399320985751699</v>
      </c>
    </row>
    <row r="25" spans="1:8" ht="14.25" x14ac:dyDescent="0.2">
      <c r="A25" s="32">
        <v>24</v>
      </c>
      <c r="B25" s="33">
        <v>38</v>
      </c>
      <c r="C25" s="32">
        <v>116119.47</v>
      </c>
      <c r="D25" s="32">
        <v>660767.04205840698</v>
      </c>
      <c r="E25" s="32">
        <v>626825.07510353997</v>
      </c>
      <c r="F25" s="32">
        <v>33941.966954867297</v>
      </c>
      <c r="G25" s="32">
        <v>626825.07510353997</v>
      </c>
      <c r="H25" s="32">
        <v>5.1367524096135299E-2</v>
      </c>
    </row>
    <row r="26" spans="1:8" ht="14.25" x14ac:dyDescent="0.2">
      <c r="A26" s="32">
        <v>25</v>
      </c>
      <c r="B26" s="33">
        <v>39</v>
      </c>
      <c r="C26" s="32">
        <v>82008.2</v>
      </c>
      <c r="D26" s="32">
        <v>107698.882432524</v>
      </c>
      <c r="E26" s="32">
        <v>76350.773907425493</v>
      </c>
      <c r="F26" s="32">
        <v>31348.108525098502</v>
      </c>
      <c r="G26" s="32">
        <v>76350.773907425493</v>
      </c>
      <c r="H26" s="32">
        <v>0.29107180889029999</v>
      </c>
    </row>
    <row r="27" spans="1:8" ht="14.25" x14ac:dyDescent="0.2">
      <c r="A27" s="32">
        <v>26</v>
      </c>
      <c r="B27" s="33">
        <v>42</v>
      </c>
      <c r="C27" s="32">
        <v>13253.454</v>
      </c>
      <c r="D27" s="32">
        <v>215130.89420000001</v>
      </c>
      <c r="E27" s="32">
        <v>198551.49110000001</v>
      </c>
      <c r="F27" s="32">
        <v>16579.4031</v>
      </c>
      <c r="G27" s="32">
        <v>198551.49110000001</v>
      </c>
      <c r="H27" s="32">
        <v>7.7066583865851801E-2</v>
      </c>
    </row>
    <row r="28" spans="1:8" ht="14.25" x14ac:dyDescent="0.2">
      <c r="A28" s="32">
        <v>27</v>
      </c>
      <c r="B28" s="33">
        <v>75</v>
      </c>
      <c r="C28" s="32">
        <v>306</v>
      </c>
      <c r="D28" s="32">
        <v>211066.58119658101</v>
      </c>
      <c r="E28" s="32">
        <v>201504.23247863201</v>
      </c>
      <c r="F28" s="32">
        <v>9562.3487179487202</v>
      </c>
      <c r="G28" s="32">
        <v>201504.23247863201</v>
      </c>
      <c r="H28" s="32">
        <v>4.53048922465022E-2</v>
      </c>
    </row>
    <row r="29" spans="1:8" ht="14.25" x14ac:dyDescent="0.2">
      <c r="A29" s="32">
        <v>28</v>
      </c>
      <c r="B29" s="33">
        <v>76</v>
      </c>
      <c r="C29" s="32">
        <v>2532</v>
      </c>
      <c r="D29" s="32">
        <v>434470.97007692303</v>
      </c>
      <c r="E29" s="32">
        <v>401537.31635384599</v>
      </c>
      <c r="F29" s="32">
        <v>32933.653723076903</v>
      </c>
      <c r="G29" s="32">
        <v>401537.31635384599</v>
      </c>
      <c r="H29" s="32">
        <v>7.5801735884093793E-2</v>
      </c>
    </row>
    <row r="30" spans="1:8" ht="14.25" x14ac:dyDescent="0.2">
      <c r="A30" s="32">
        <v>29</v>
      </c>
      <c r="B30" s="33">
        <v>99</v>
      </c>
      <c r="C30" s="32">
        <v>37</v>
      </c>
      <c r="D30" s="32">
        <v>56419.544361243497</v>
      </c>
      <c r="E30" s="32">
        <v>48404.714923228203</v>
      </c>
      <c r="F30" s="32">
        <v>8014.8294380152802</v>
      </c>
      <c r="G30" s="32">
        <v>48404.714923228203</v>
      </c>
      <c r="H30" s="32">
        <v>0.142057677507955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2014-12-18T00:44:49Z</dcterms:modified>
</cp:coreProperties>
</file>