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<sst xmlns="http://schemas.openxmlformats.org/spreadsheetml/2006/main" count="116" uniqueCount="73">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</sst>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15296029.794</v>
      </c>
      <c r="F3" s="25">
        <f>RA!I7</f>
        <v>1704187.6654999999</v>
      </c>
      <c r="G3" s="16">
        <f>E3-F3</f>
        <v>13591842.1285</v>
      </c>
      <c r="H3" s="27">
        <f>RA!J7</f>
        <v>11.1413725551743</v>
      </c>
      <c r="I3" s="20">
        <f>SUM(I4:I40)</f>
        <v>15296035.373097142</v>
      </c>
      <c r="J3" s="21">
        <f>SUM(J4:J40)</f>
        <v>13591842.059730945</v>
      </c>
      <c r="K3" s="22">
        <f>E3-I3</f>
        <v>-5.5790971424430609</v>
      </c>
      <c r="L3" s="22">
        <f>G3-J3</f>
        <v>6.8769054487347603E-2</v>
      </c>
    </row>
    <row r="4" spans="1:13" x14ac:dyDescent="0.15">
      <c r="A4" s="41">
        <f>RA!A8</f>
        <v>41995</v>
      </c>
      <c r="B4" s="12">
        <v>12</v>
      </c>
      <c r="C4" s="38" t="s">
        <v>6</v>
      </c>
      <c r="D4" s="38"/>
      <c r="E4" s="15">
        <f>VLOOKUP(C4,RA!B8:D39,3,0)</f>
        <v>582906.99600000004</v>
      </c>
      <c r="F4" s="25">
        <f>VLOOKUP(C4,RA!B8:I43,8,0)</f>
        <v>130646.7095</v>
      </c>
      <c r="G4" s="16">
        <f t="shared" ref="G4:G40" si="0">E4-F4</f>
        <v>452260.28650000005</v>
      </c>
      <c r="H4" s="27">
        <f>RA!J8</f>
        <v>22.412959596731302</v>
      </c>
      <c r="I4" s="20">
        <f>VLOOKUP(B4,RMS!B:D,3,FALSE)</f>
        <v>582907.69255897403</v>
      </c>
      <c r="J4" s="21">
        <f>VLOOKUP(B4,RMS!B:E,4,FALSE)</f>
        <v>452260.292201709</v>
      </c>
      <c r="K4" s="22">
        <f t="shared" ref="K4:K40" si="1">E4-I4</f>
        <v>-0.69655897398479283</v>
      </c>
      <c r="L4" s="22">
        <f t="shared" ref="L4:L40" si="2">G4-J4</f>
        <v>-5.7017089566215873E-3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76816.174799999993</v>
      </c>
      <c r="F5" s="25">
        <f>VLOOKUP(C5,RA!B9:I44,8,0)</f>
        <v>16895.004400000002</v>
      </c>
      <c r="G5" s="16">
        <f t="shared" si="0"/>
        <v>59921.170399999988</v>
      </c>
      <c r="H5" s="27">
        <f>RA!J9</f>
        <v>21.994071488183501</v>
      </c>
      <c r="I5" s="20">
        <f>VLOOKUP(B5,RMS!B:D,3,FALSE)</f>
        <v>76816.247951221507</v>
      </c>
      <c r="J5" s="21">
        <f>VLOOKUP(B5,RMS!B:E,4,FALSE)</f>
        <v>59921.162581166303</v>
      </c>
      <c r="K5" s="22">
        <f t="shared" si="1"/>
        <v>-7.3151221513398923E-2</v>
      </c>
      <c r="L5" s="22">
        <f t="shared" si="2"/>
        <v>7.8188336847233586E-3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109252.51059999999</v>
      </c>
      <c r="F6" s="25">
        <f>VLOOKUP(C6,RA!B10:I45,8,0)</f>
        <v>28847.3557</v>
      </c>
      <c r="G6" s="16">
        <f t="shared" si="0"/>
        <v>80405.154899999994</v>
      </c>
      <c r="H6" s="27">
        <f>RA!J10</f>
        <v>26.404295463394099</v>
      </c>
      <c r="I6" s="20">
        <f>VLOOKUP(B6,RMS!B:D,3,FALSE)</f>
        <v>109254.404464957</v>
      </c>
      <c r="J6" s="21">
        <f>VLOOKUP(B6,RMS!B:E,4,FALSE)</f>
        <v>80405.154788034197</v>
      </c>
      <c r="K6" s="22">
        <f t="shared" si="1"/>
        <v>-1.8938649570045527</v>
      </c>
      <c r="L6" s="22">
        <f t="shared" si="2"/>
        <v>1.1196579725947231E-4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90000.758700000006</v>
      </c>
      <c r="F7" s="25">
        <f>VLOOKUP(C7,RA!B11:I46,8,0)</f>
        <v>13859.0494</v>
      </c>
      <c r="G7" s="16">
        <f t="shared" si="0"/>
        <v>76141.709300000002</v>
      </c>
      <c r="H7" s="27">
        <f>RA!J11</f>
        <v>15.398813965776</v>
      </c>
      <c r="I7" s="20">
        <f>VLOOKUP(B7,RMS!B:D,3,FALSE)</f>
        <v>90000.787432478595</v>
      </c>
      <c r="J7" s="21">
        <f>VLOOKUP(B7,RMS!B:E,4,FALSE)</f>
        <v>76141.710064102605</v>
      </c>
      <c r="K7" s="22">
        <f t="shared" si="1"/>
        <v>-2.8732478589517996E-2</v>
      </c>
      <c r="L7" s="22">
        <f t="shared" si="2"/>
        <v>-7.6410260226111859E-4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205327.9007</v>
      </c>
      <c r="F8" s="25">
        <f>VLOOKUP(C8,RA!B12:I47,8,0)</f>
        <v>32273.148799999999</v>
      </c>
      <c r="G8" s="16">
        <f t="shared" si="0"/>
        <v>173054.7519</v>
      </c>
      <c r="H8" s="27">
        <f>RA!J12</f>
        <v>15.717858454683901</v>
      </c>
      <c r="I8" s="20">
        <f>VLOOKUP(B8,RMS!B:D,3,FALSE)</f>
        <v>205327.89728119699</v>
      </c>
      <c r="J8" s="21">
        <f>VLOOKUP(B8,RMS!B:E,4,FALSE)</f>
        <v>173054.751178632</v>
      </c>
      <c r="K8" s="22">
        <f t="shared" si="1"/>
        <v>3.4188030113000423E-3</v>
      </c>
      <c r="L8" s="22">
        <f t="shared" si="2"/>
        <v>7.2136800736188889E-4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324064.9607</v>
      </c>
      <c r="F9" s="25">
        <f>VLOOKUP(C9,RA!B13:I48,8,0)</f>
        <v>71368.302100000001</v>
      </c>
      <c r="G9" s="16">
        <f t="shared" si="0"/>
        <v>252696.6586</v>
      </c>
      <c r="H9" s="27">
        <f>RA!J13</f>
        <v>22.022838243863202</v>
      </c>
      <c r="I9" s="20">
        <f>VLOOKUP(B9,RMS!B:D,3,FALSE)</f>
        <v>324065.14778717898</v>
      </c>
      <c r="J9" s="21">
        <f>VLOOKUP(B9,RMS!B:E,4,FALSE)</f>
        <v>252696.658450427</v>
      </c>
      <c r="K9" s="22">
        <f t="shared" si="1"/>
        <v>-0.18708717898698524</v>
      </c>
      <c r="L9" s="22">
        <f t="shared" si="2"/>
        <v>1.495729957241565E-4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210907.5123</v>
      </c>
      <c r="F10" s="25">
        <f>VLOOKUP(C10,RA!B14:I49,8,0)</f>
        <v>37127.431499999999</v>
      </c>
      <c r="G10" s="16">
        <f t="shared" si="0"/>
        <v>173780.0808</v>
      </c>
      <c r="H10" s="27">
        <f>RA!J14</f>
        <v>17.603655315600601</v>
      </c>
      <c r="I10" s="20">
        <f>VLOOKUP(B10,RMS!B:D,3,FALSE)</f>
        <v>210907.51755897401</v>
      </c>
      <c r="J10" s="21">
        <f>VLOOKUP(B10,RMS!B:E,4,FALSE)</f>
        <v>173780.08299829101</v>
      </c>
      <c r="K10" s="22">
        <f t="shared" si="1"/>
        <v>-5.2589740080293268E-3</v>
      </c>
      <c r="L10" s="22">
        <f t="shared" si="2"/>
        <v>-2.1982910111546516E-3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124475.81110000001</v>
      </c>
      <c r="F11" s="25">
        <f>VLOOKUP(C11,RA!B15:I50,8,0)</f>
        <v>-5008.7019</v>
      </c>
      <c r="G11" s="16">
        <f t="shared" si="0"/>
        <v>129484.51300000001</v>
      </c>
      <c r="H11" s="27">
        <f>RA!J15</f>
        <v>-4.0238355193172204</v>
      </c>
      <c r="I11" s="20">
        <f>VLOOKUP(B11,RMS!B:D,3,FALSE)</f>
        <v>124475.981418803</v>
      </c>
      <c r="J11" s="21">
        <f>VLOOKUP(B11,RMS!B:E,4,FALSE)</f>
        <v>129484.513618803</v>
      </c>
      <c r="K11" s="22">
        <f t="shared" si="1"/>
        <v>-0.17031880299327895</v>
      </c>
      <c r="L11" s="22">
        <f t="shared" si="2"/>
        <v>-6.1880299472250044E-4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628139.9142</v>
      </c>
      <c r="F12" s="25">
        <f>VLOOKUP(C12,RA!B16:I51,8,0)</f>
        <v>14919.908100000001</v>
      </c>
      <c r="G12" s="16">
        <f t="shared" si="0"/>
        <v>613220.0061</v>
      </c>
      <c r="H12" s="27">
        <f>RA!J16</f>
        <v>2.3752523542469102</v>
      </c>
      <c r="I12" s="20">
        <f>VLOOKUP(B12,RMS!B:D,3,FALSE)</f>
        <v>628139.73633675196</v>
      </c>
      <c r="J12" s="21">
        <f>VLOOKUP(B12,RMS!B:E,4,FALSE)</f>
        <v>613220.006045299</v>
      </c>
      <c r="K12" s="22">
        <f t="shared" si="1"/>
        <v>0.17786324804183096</v>
      </c>
      <c r="L12" s="22">
        <f t="shared" si="2"/>
        <v>5.4700998589396477E-5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490743.36119999998</v>
      </c>
      <c r="F13" s="25">
        <f>VLOOKUP(C13,RA!B17:I52,8,0)</f>
        <v>53402.963900000002</v>
      </c>
      <c r="G13" s="16">
        <f t="shared" si="0"/>
        <v>437340.39729999995</v>
      </c>
      <c r="H13" s="27">
        <f>RA!J17</f>
        <v>10.882055290450699</v>
      </c>
      <c r="I13" s="20">
        <f>VLOOKUP(B13,RMS!B:D,3,FALSE)</f>
        <v>490743.44008119701</v>
      </c>
      <c r="J13" s="21">
        <f>VLOOKUP(B13,RMS!B:E,4,FALSE)</f>
        <v>437340.397791453</v>
      </c>
      <c r="K13" s="22">
        <f t="shared" si="1"/>
        <v>-7.8881197026930749E-2</v>
      </c>
      <c r="L13" s="22">
        <f t="shared" si="2"/>
        <v>-4.9145304365083575E-4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1342242.4850999999</v>
      </c>
      <c r="F14" s="25">
        <f>VLOOKUP(C14,RA!B18:I53,8,0)</f>
        <v>209096.6605</v>
      </c>
      <c r="G14" s="16">
        <f t="shared" si="0"/>
        <v>1133145.8245999999</v>
      </c>
      <c r="H14" s="27">
        <f>RA!J18</f>
        <v>15.578158404397501</v>
      </c>
      <c r="I14" s="20">
        <f>VLOOKUP(B14,RMS!B:D,3,FALSE)</f>
        <v>1342242.39975214</v>
      </c>
      <c r="J14" s="21">
        <f>VLOOKUP(B14,RMS!B:E,4,FALSE)</f>
        <v>1133145.8053589701</v>
      </c>
      <c r="K14" s="22">
        <f t="shared" si="1"/>
        <v>8.534785988740623E-2</v>
      </c>
      <c r="L14" s="22">
        <f t="shared" si="2"/>
        <v>1.9241029862314463E-2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514477.04940000002</v>
      </c>
      <c r="F15" s="25">
        <f>VLOOKUP(C15,RA!B19:I54,8,0)</f>
        <v>45609.1777</v>
      </c>
      <c r="G15" s="16">
        <f t="shared" si="0"/>
        <v>468867.87170000002</v>
      </c>
      <c r="H15" s="27">
        <f>RA!J19</f>
        <v>8.8651530234810103</v>
      </c>
      <c r="I15" s="20">
        <f>VLOOKUP(B15,RMS!B:D,3,FALSE)</f>
        <v>514477.07721025601</v>
      </c>
      <c r="J15" s="21">
        <f>VLOOKUP(B15,RMS!B:E,4,FALSE)</f>
        <v>468867.872368376</v>
      </c>
      <c r="K15" s="22">
        <f t="shared" si="1"/>
        <v>-2.7810255996882915E-2</v>
      </c>
      <c r="L15" s="22">
        <f t="shared" si="2"/>
        <v>-6.6837598569691181E-4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783465.70259999996</v>
      </c>
      <c r="F16" s="25">
        <f>VLOOKUP(C16,RA!B20:I55,8,0)</f>
        <v>77041.576000000001</v>
      </c>
      <c r="G16" s="16">
        <f t="shared" si="0"/>
        <v>706424.12659999996</v>
      </c>
      <c r="H16" s="27">
        <f>RA!J20</f>
        <v>9.8334331348941895</v>
      </c>
      <c r="I16" s="20">
        <f>VLOOKUP(B16,RMS!B:D,3,FALSE)</f>
        <v>783465.83180000004</v>
      </c>
      <c r="J16" s="21">
        <f>VLOOKUP(B16,RMS!B:E,4,FALSE)</f>
        <v>706424.12659999996</v>
      </c>
      <c r="K16" s="22">
        <f t="shared" si="1"/>
        <v>-0.12920000008307397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332914.1066</v>
      </c>
      <c r="F17" s="25">
        <f>VLOOKUP(C17,RA!B21:I56,8,0)</f>
        <v>35509.325400000002</v>
      </c>
      <c r="G17" s="16">
        <f t="shared" si="0"/>
        <v>297404.78119999997</v>
      </c>
      <c r="H17" s="27">
        <f>RA!J21</f>
        <v>10.6662123040238</v>
      </c>
      <c r="I17" s="20">
        <f>VLOOKUP(B17,RMS!B:D,3,FALSE)</f>
        <v>332913.8947</v>
      </c>
      <c r="J17" s="21">
        <f>VLOOKUP(B17,RMS!B:E,4,FALSE)</f>
        <v>297404.78120000003</v>
      </c>
      <c r="K17" s="22">
        <f t="shared" si="1"/>
        <v>0.21189999999478459</v>
      </c>
      <c r="L17" s="22">
        <f t="shared" si="2"/>
        <v>0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1106185.8295</v>
      </c>
      <c r="F18" s="25">
        <f>VLOOKUP(C18,RA!B22:I57,8,0)</f>
        <v>112198.39690000001</v>
      </c>
      <c r="G18" s="16">
        <f t="shared" si="0"/>
        <v>993987.43259999994</v>
      </c>
      <c r="H18" s="27">
        <f>RA!J22</f>
        <v>10.1428163250576</v>
      </c>
      <c r="I18" s="20">
        <f>VLOOKUP(B18,RMS!B:D,3,FALSE)</f>
        <v>1106187.1228</v>
      </c>
      <c r="J18" s="21">
        <f>VLOOKUP(B18,RMS!B:E,4,FALSE)</f>
        <v>993987.42689999996</v>
      </c>
      <c r="K18" s="22">
        <f t="shared" si="1"/>
        <v>-1.2933000000193715</v>
      </c>
      <c r="L18" s="22">
        <f t="shared" si="2"/>
        <v>5.6999999796971679E-3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2228123.6908</v>
      </c>
      <c r="F19" s="25">
        <f>VLOOKUP(C19,RA!B23:I58,8,0)</f>
        <v>247229.8211</v>
      </c>
      <c r="G19" s="16">
        <f t="shared" si="0"/>
        <v>1980893.8696999999</v>
      </c>
      <c r="H19" s="27">
        <f>RA!J23</f>
        <v>11.0958750683735</v>
      </c>
      <c r="I19" s="20">
        <f>VLOOKUP(B19,RMS!B:D,3,FALSE)</f>
        <v>2228125.39742991</v>
      </c>
      <c r="J19" s="21">
        <f>VLOOKUP(B19,RMS!B:E,4,FALSE)</f>
        <v>1980893.8979444399</v>
      </c>
      <c r="K19" s="22">
        <f t="shared" si="1"/>
        <v>-1.7066299100406468</v>
      </c>
      <c r="L19" s="22">
        <f t="shared" si="2"/>
        <v>-2.8244439978152514E-2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227666.38570000001</v>
      </c>
      <c r="F20" s="25">
        <f>VLOOKUP(C20,RA!B24:I59,8,0)</f>
        <v>-10526.100899999999</v>
      </c>
      <c r="G20" s="16">
        <f t="shared" si="0"/>
        <v>238192.4866</v>
      </c>
      <c r="H20" s="27">
        <f>RA!J24</f>
        <v>-4.6234760865710003</v>
      </c>
      <c r="I20" s="20">
        <f>VLOOKUP(B20,RMS!B:D,3,FALSE)</f>
        <v>227666.36056578899</v>
      </c>
      <c r="J20" s="21">
        <f>VLOOKUP(B20,RMS!B:E,4,FALSE)</f>
        <v>238192.482597319</v>
      </c>
      <c r="K20" s="22">
        <f t="shared" si="1"/>
        <v>2.5134211027761921E-2</v>
      </c>
      <c r="L20" s="22">
        <f t="shared" si="2"/>
        <v>4.0026810020208359E-3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381615.91940000001</v>
      </c>
      <c r="F21" s="25">
        <f>VLOOKUP(C21,RA!B25:I60,8,0)</f>
        <v>23735.9414</v>
      </c>
      <c r="G21" s="16">
        <f t="shared" si="0"/>
        <v>357879.978</v>
      </c>
      <c r="H21" s="27">
        <f>RA!J25</f>
        <v>6.2198509531046602</v>
      </c>
      <c r="I21" s="20">
        <f>VLOOKUP(B21,RMS!B:D,3,FALSE)</f>
        <v>381615.91981183703</v>
      </c>
      <c r="J21" s="21">
        <f>VLOOKUP(B21,RMS!B:E,4,FALSE)</f>
        <v>357879.96550752397</v>
      </c>
      <c r="K21" s="22">
        <f t="shared" si="1"/>
        <v>-4.1183701250702143E-4</v>
      </c>
      <c r="L21" s="22">
        <f t="shared" si="2"/>
        <v>1.2492476031184196E-2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552540.28330000001</v>
      </c>
      <c r="F22" s="25">
        <f>VLOOKUP(C22,RA!B26:I61,8,0)</f>
        <v>126349.44620000001</v>
      </c>
      <c r="G22" s="16">
        <f t="shared" si="0"/>
        <v>426190.8371</v>
      </c>
      <c r="H22" s="27">
        <f>RA!J26</f>
        <v>22.867010789763398</v>
      </c>
      <c r="I22" s="20">
        <f>VLOOKUP(B22,RMS!B:D,3,FALSE)</f>
        <v>552540.26706616697</v>
      </c>
      <c r="J22" s="21">
        <f>VLOOKUP(B22,RMS!B:E,4,FALSE)</f>
        <v>426190.834889522</v>
      </c>
      <c r="K22" s="22">
        <f t="shared" si="1"/>
        <v>1.6233833041042089E-2</v>
      </c>
      <c r="L22" s="22">
        <f t="shared" si="2"/>
        <v>2.2104780073277652E-3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225787.4069</v>
      </c>
      <c r="F23" s="25">
        <f>VLOOKUP(C23,RA!B27:I62,8,0)</f>
        <v>61839.249000000003</v>
      </c>
      <c r="G23" s="16">
        <f t="shared" si="0"/>
        <v>163948.15789999999</v>
      </c>
      <c r="H23" s="27">
        <f>RA!J27</f>
        <v>27.388263078546402</v>
      </c>
      <c r="I23" s="20">
        <f>VLOOKUP(B23,RMS!B:D,3,FALSE)</f>
        <v>225787.42581829699</v>
      </c>
      <c r="J23" s="21">
        <f>VLOOKUP(B23,RMS!B:E,4,FALSE)</f>
        <v>163948.15995965601</v>
      </c>
      <c r="K23" s="22">
        <f t="shared" si="1"/>
        <v>-1.8918296991614625E-2</v>
      </c>
      <c r="L23" s="22">
        <f t="shared" si="2"/>
        <v>-2.059656020719558E-3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1628641.1261</v>
      </c>
      <c r="F24" s="25">
        <f>VLOOKUP(C24,RA!B28:I63,8,0)</f>
        <v>64181.933499999999</v>
      </c>
      <c r="G24" s="16">
        <f t="shared" si="0"/>
        <v>1564459.1926</v>
      </c>
      <c r="H24" s="27">
        <f>RA!J28</f>
        <v>3.94082726215396</v>
      </c>
      <c r="I24" s="20">
        <f>VLOOKUP(B24,RMS!B:D,3,FALSE)</f>
        <v>1628641.1225964599</v>
      </c>
      <c r="J24" s="21">
        <f>VLOOKUP(B24,RMS!B:E,4,FALSE)</f>
        <v>1564459.1730973499</v>
      </c>
      <c r="K24" s="22">
        <f t="shared" si="1"/>
        <v>3.5035400651395321E-3</v>
      </c>
      <c r="L24" s="22">
        <f t="shared" si="2"/>
        <v>1.9502650015056133E-2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620694.49540000001</v>
      </c>
      <c r="F25" s="25">
        <f>VLOOKUP(C25,RA!B29:I64,8,0)</f>
        <v>94582.158599999995</v>
      </c>
      <c r="G25" s="16">
        <f t="shared" si="0"/>
        <v>526112.33680000005</v>
      </c>
      <c r="H25" s="27">
        <f>RA!J29</f>
        <v>15.238117834289399</v>
      </c>
      <c r="I25" s="20">
        <f>VLOOKUP(B25,RMS!B:D,3,FALSE)</f>
        <v>620694.49377876101</v>
      </c>
      <c r="J25" s="21">
        <f>VLOOKUP(B25,RMS!B:E,4,FALSE)</f>
        <v>526112.32325244998</v>
      </c>
      <c r="K25" s="22">
        <f t="shared" si="1"/>
        <v>1.6212390037253499E-3</v>
      </c>
      <c r="L25" s="22">
        <f t="shared" si="2"/>
        <v>1.3547550071962178E-2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746224.08270000003</v>
      </c>
      <c r="F26" s="25">
        <f>VLOOKUP(C26,RA!B30:I65,8,0)</f>
        <v>106496.4906</v>
      </c>
      <c r="G26" s="16">
        <f t="shared" si="0"/>
        <v>639727.59210000001</v>
      </c>
      <c r="H26" s="27">
        <f>RA!J30</f>
        <v>14.2713821583823</v>
      </c>
      <c r="I26" s="20">
        <f>VLOOKUP(B26,RMS!B:D,3,FALSE)</f>
        <v>746224.06198584102</v>
      </c>
      <c r="J26" s="21">
        <f>VLOOKUP(B26,RMS!B:E,4,FALSE)</f>
        <v>639727.59340159199</v>
      </c>
      <c r="K26" s="22">
        <f t="shared" si="1"/>
        <v>2.0714159007184207E-2</v>
      </c>
      <c r="L26" s="22">
        <f t="shared" si="2"/>
        <v>-1.3015919830650091E-3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702169.2855</v>
      </c>
      <c r="F27" s="25">
        <f>VLOOKUP(C27,RA!B31:I66,8,0)</f>
        <v>31940.385999999999</v>
      </c>
      <c r="G27" s="16">
        <f t="shared" si="0"/>
        <v>670228.89950000006</v>
      </c>
      <c r="H27" s="27">
        <f>RA!J31</f>
        <v>4.5488156003941302</v>
      </c>
      <c r="I27" s="20">
        <f>VLOOKUP(B27,RMS!B:D,3,FALSE)</f>
        <v>702169.18471769895</v>
      </c>
      <c r="J27" s="21">
        <f>VLOOKUP(B27,RMS!B:E,4,FALSE)</f>
        <v>670228.88540177001</v>
      </c>
      <c r="K27" s="22">
        <f t="shared" si="1"/>
        <v>0.10078230104409158</v>
      </c>
      <c r="L27" s="22">
        <f t="shared" si="2"/>
        <v>1.4098230050876737E-2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121082.5385</v>
      </c>
      <c r="F28" s="25">
        <f>VLOOKUP(C28,RA!B32:I67,8,0)</f>
        <v>33421.463000000003</v>
      </c>
      <c r="G28" s="16">
        <f t="shared" si="0"/>
        <v>87661.075499999992</v>
      </c>
      <c r="H28" s="27">
        <f>RA!J32</f>
        <v>27.602215326861501</v>
      </c>
      <c r="I28" s="20">
        <f>VLOOKUP(B28,RMS!B:D,3,FALSE)</f>
        <v>121082.46375296899</v>
      </c>
      <c r="J28" s="21">
        <f>VLOOKUP(B28,RMS!B:E,4,FALSE)</f>
        <v>87661.074482322394</v>
      </c>
      <c r="K28" s="22">
        <f t="shared" si="1"/>
        <v>7.4747031001606956E-2</v>
      </c>
      <c r="L28" s="22">
        <f t="shared" si="2"/>
        <v>1.0176775977015495E-3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352075.68109999999</v>
      </c>
      <c r="F31" s="25">
        <f>VLOOKUP(C31,RA!B35:I70,8,0)</f>
        <v>10239.811100000001</v>
      </c>
      <c r="G31" s="16">
        <f t="shared" si="0"/>
        <v>341835.87</v>
      </c>
      <c r="H31" s="27">
        <f>RA!J35</f>
        <v>2.9084119266651598</v>
      </c>
      <c r="I31" s="20">
        <f>VLOOKUP(B31,RMS!B:D,3,FALSE)</f>
        <v>352075.68060000002</v>
      </c>
      <c r="J31" s="21">
        <f>VLOOKUP(B31,RMS!B:E,4,FALSE)</f>
        <v>341835.859</v>
      </c>
      <c r="K31" s="22">
        <f t="shared" si="1"/>
        <v>4.9999996554106474E-4</v>
      </c>
      <c r="L31" s="22">
        <f t="shared" si="2"/>
        <v>1.0999999998603016E-2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180516.23920000001</v>
      </c>
      <c r="F35" s="25">
        <f>VLOOKUP(C35,RA!B8:I74,8,0)</f>
        <v>8472.2777000000006</v>
      </c>
      <c r="G35" s="16">
        <f t="shared" si="0"/>
        <v>172043.9615</v>
      </c>
      <c r="H35" s="27">
        <f>RA!J39</f>
        <v>4.6933604076546702</v>
      </c>
      <c r="I35" s="20">
        <f>VLOOKUP(B35,RMS!B:D,3,FALSE)</f>
        <v>180516.23931623899</v>
      </c>
      <c r="J35" s="21">
        <f>VLOOKUP(B35,RMS!B:E,4,FALSE)</f>
        <v>172043.961538462</v>
      </c>
      <c r="K35" s="22">
        <f t="shared" si="1"/>
        <v>-1.1623898171819746E-4</v>
      </c>
      <c r="L35" s="22">
        <f t="shared" si="2"/>
        <v>-3.8461992517113686E-5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386976.84989999997</v>
      </c>
      <c r="F36" s="25">
        <f>VLOOKUP(C36,RA!B8:I75,8,0)</f>
        <v>29100.906200000001</v>
      </c>
      <c r="G36" s="16">
        <f t="shared" si="0"/>
        <v>357875.94369999995</v>
      </c>
      <c r="H36" s="27">
        <f>RA!J40</f>
        <v>7.5200638507238997</v>
      </c>
      <c r="I36" s="20">
        <f>VLOOKUP(B36,RMS!B:D,3,FALSE)</f>
        <v>386976.84087521402</v>
      </c>
      <c r="J36" s="21">
        <f>VLOOKUP(B36,RMS!B:E,4,FALSE)</f>
        <v>357875.94464957301</v>
      </c>
      <c r="K36" s="22">
        <f t="shared" si="1"/>
        <v>9.0247859479859471E-3</v>
      </c>
      <c r="L36" s="22">
        <f t="shared" si="2"/>
        <v>-9.49573062825948E-4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19994.736000000001</v>
      </c>
      <c r="F40" s="25">
        <f>VLOOKUP(C40,RA!B8:I78,8,0)</f>
        <v>3337.5740000000001</v>
      </c>
      <c r="G40" s="16">
        <f t="shared" si="0"/>
        <v>16657.162</v>
      </c>
      <c r="H40" s="27">
        <f>RA!J43</f>
        <v>0</v>
      </c>
      <c r="I40" s="20">
        <f>VLOOKUP(B40,RMS!B:D,3,FALSE)</f>
        <v>19994.735647833</v>
      </c>
      <c r="J40" s="21">
        <f>VLOOKUP(B40,RMS!B:E,4,FALSE)</f>
        <v>16657.161863701702</v>
      </c>
      <c r="K40" s="22">
        <f t="shared" si="1"/>
        <v>3.5216700052842498E-4</v>
      </c>
      <c r="L40" s="22">
        <f t="shared" si="2"/>
        <v>1.362982984574046E-4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15296029.794</v>
      </c>
      <c r="E7" s="65">
        <v>20755623</v>
      </c>
      <c r="F7" s="66">
        <v>73.695835552611399</v>
      </c>
      <c r="G7" s="65">
        <v>23908416.249499999</v>
      </c>
      <c r="H7" s="66">
        <v>-36.022404686383702</v>
      </c>
      <c r="I7" s="65">
        <v>1704187.6654999999</v>
      </c>
      <c r="J7" s="66">
        <v>11.1413725551743</v>
      </c>
      <c r="K7" s="65">
        <v>1943945.5671000001</v>
      </c>
      <c r="L7" s="66">
        <v>8.1308002454602306</v>
      </c>
      <c r="M7" s="66">
        <v>-0.12333570736637101</v>
      </c>
      <c r="N7" s="65">
        <v>365168718.59069997</v>
      </c>
      <c r="O7" s="65">
        <v>6858048903.5387001</v>
      </c>
      <c r="P7" s="65">
        <v>818955</v>
      </c>
      <c r="Q7" s="65">
        <v>1118246</v>
      </c>
      <c r="R7" s="66">
        <v>-26.764325559850001</v>
      </c>
      <c r="S7" s="65">
        <v>18.6774972910599</v>
      </c>
      <c r="T7" s="65">
        <v>19.770871936586399</v>
      </c>
      <c r="U7" s="67">
        <v>-5.8539676300732397</v>
      </c>
      <c r="V7" s="55"/>
      <c r="W7" s="55"/>
    </row>
    <row r="8" spans="1:23" ht="14.25" thickBot="1" x14ac:dyDescent="0.2">
      <c r="A8" s="50">
        <v>41995</v>
      </c>
      <c r="B8" s="53" t="s">
        <v>6</v>
      </c>
      <c r="C8" s="54"/>
      <c r="D8" s="68">
        <v>582906.99600000004</v>
      </c>
      <c r="E8" s="68">
        <v>720800</v>
      </c>
      <c r="F8" s="69">
        <v>80.8694500554939</v>
      </c>
      <c r="G8" s="68">
        <v>1152181.2338</v>
      </c>
      <c r="H8" s="69">
        <v>-49.408393497477903</v>
      </c>
      <c r="I8" s="68">
        <v>130646.7095</v>
      </c>
      <c r="J8" s="69">
        <v>22.412959596731302</v>
      </c>
      <c r="K8" s="68">
        <v>-3866.3665999999998</v>
      </c>
      <c r="L8" s="69">
        <v>-0.335569308592917</v>
      </c>
      <c r="M8" s="69">
        <v>-34.790564376383799</v>
      </c>
      <c r="N8" s="68">
        <v>14235374.9714</v>
      </c>
      <c r="O8" s="68">
        <v>260987000.38280001</v>
      </c>
      <c r="P8" s="68">
        <v>23005</v>
      </c>
      <c r="Q8" s="68">
        <v>32689</v>
      </c>
      <c r="R8" s="69">
        <v>-29.624644375783902</v>
      </c>
      <c r="S8" s="68">
        <v>25.338274114322999</v>
      </c>
      <c r="T8" s="68">
        <v>26.700546006301799</v>
      </c>
      <c r="U8" s="70">
        <v>-5.3763404951436504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76816.174799999993</v>
      </c>
      <c r="E9" s="68">
        <v>84843</v>
      </c>
      <c r="F9" s="69">
        <v>90.5392015841024</v>
      </c>
      <c r="G9" s="68">
        <v>140605.0214</v>
      </c>
      <c r="H9" s="69">
        <v>-45.367402931172997</v>
      </c>
      <c r="I9" s="68">
        <v>16895.004400000002</v>
      </c>
      <c r="J9" s="69">
        <v>21.994071488183501</v>
      </c>
      <c r="K9" s="68">
        <v>29670.179899999999</v>
      </c>
      <c r="L9" s="69">
        <v>21.101792528157901</v>
      </c>
      <c r="M9" s="69">
        <v>-0.43057290326709502</v>
      </c>
      <c r="N9" s="68">
        <v>2187497.4023000002</v>
      </c>
      <c r="O9" s="68">
        <v>44226432.891999997</v>
      </c>
      <c r="P9" s="68">
        <v>4687</v>
      </c>
      <c r="Q9" s="68">
        <v>9570</v>
      </c>
      <c r="R9" s="69">
        <v>-51.024033437826503</v>
      </c>
      <c r="S9" s="68">
        <v>16.389198805205901</v>
      </c>
      <c r="T9" s="68">
        <v>16.694596081504699</v>
      </c>
      <c r="U9" s="70">
        <v>-1.8634057706457601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109252.51059999999</v>
      </c>
      <c r="E10" s="68">
        <v>116135</v>
      </c>
      <c r="F10" s="69">
        <v>94.073716450682397</v>
      </c>
      <c r="G10" s="68">
        <v>205218.992</v>
      </c>
      <c r="H10" s="69">
        <v>-46.762963049735703</v>
      </c>
      <c r="I10" s="68">
        <v>28847.3557</v>
      </c>
      <c r="J10" s="69">
        <v>26.404295463394099</v>
      </c>
      <c r="K10" s="68">
        <v>50341.5789</v>
      </c>
      <c r="L10" s="69">
        <v>24.530662785830302</v>
      </c>
      <c r="M10" s="69">
        <v>-0.42696760152669699</v>
      </c>
      <c r="N10" s="68">
        <v>2597594.3352000001</v>
      </c>
      <c r="O10" s="68">
        <v>61408032.719400004</v>
      </c>
      <c r="P10" s="68">
        <v>75101</v>
      </c>
      <c r="Q10" s="68">
        <v>103786</v>
      </c>
      <c r="R10" s="69">
        <v>-27.638602509008901</v>
      </c>
      <c r="S10" s="68">
        <v>1.4547410899988</v>
      </c>
      <c r="T10" s="68">
        <v>1.7789072851829699</v>
      </c>
      <c r="U10" s="70">
        <v>-22.2834288116821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90000.758700000006</v>
      </c>
      <c r="E11" s="68">
        <v>100582</v>
      </c>
      <c r="F11" s="69">
        <v>89.479985186216197</v>
      </c>
      <c r="G11" s="68">
        <v>140955.32610000001</v>
      </c>
      <c r="H11" s="69">
        <v>-36.149444515385397</v>
      </c>
      <c r="I11" s="68">
        <v>13859.0494</v>
      </c>
      <c r="J11" s="69">
        <v>15.398813965776</v>
      </c>
      <c r="K11" s="68">
        <v>23738.774099999999</v>
      </c>
      <c r="L11" s="69">
        <v>16.841345947551201</v>
      </c>
      <c r="M11" s="69">
        <v>-0.41618512642571598</v>
      </c>
      <c r="N11" s="68">
        <v>2120916.5499</v>
      </c>
      <c r="O11" s="68">
        <v>26586762.995099999</v>
      </c>
      <c r="P11" s="68">
        <v>3601</v>
      </c>
      <c r="Q11" s="68">
        <v>4985</v>
      </c>
      <c r="R11" s="69">
        <v>-27.763289869608801</v>
      </c>
      <c r="S11" s="68">
        <v>24.993268175506799</v>
      </c>
      <c r="T11" s="68">
        <v>24.264026138415201</v>
      </c>
      <c r="U11" s="70">
        <v>2.9177538206316198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205327.9007</v>
      </c>
      <c r="E12" s="68">
        <v>475552</v>
      </c>
      <c r="F12" s="69">
        <v>43.176750534116103</v>
      </c>
      <c r="G12" s="68">
        <v>477275.75</v>
      </c>
      <c r="H12" s="69">
        <v>-56.979188508949001</v>
      </c>
      <c r="I12" s="68">
        <v>32273.148799999999</v>
      </c>
      <c r="J12" s="69">
        <v>15.717858454683901</v>
      </c>
      <c r="K12" s="68">
        <v>4511.7114000000001</v>
      </c>
      <c r="L12" s="69">
        <v>0.94530497306850403</v>
      </c>
      <c r="M12" s="69">
        <v>6.1531944175330002</v>
      </c>
      <c r="N12" s="68">
        <v>6399953.1706999997</v>
      </c>
      <c r="O12" s="68">
        <v>93177515.357800007</v>
      </c>
      <c r="P12" s="68">
        <v>1827</v>
      </c>
      <c r="Q12" s="68">
        <v>2425</v>
      </c>
      <c r="R12" s="69">
        <v>-24.659793814433002</v>
      </c>
      <c r="S12" s="68">
        <v>112.385276792556</v>
      </c>
      <c r="T12" s="68">
        <v>115.071655876289</v>
      </c>
      <c r="U12" s="70">
        <v>-2.39033008628981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324064.9607</v>
      </c>
      <c r="E13" s="68">
        <v>514600</v>
      </c>
      <c r="F13" s="69">
        <v>62.974147046249499</v>
      </c>
      <c r="G13" s="68">
        <v>959403.07460000005</v>
      </c>
      <c r="H13" s="69">
        <v>-66.222230334720294</v>
      </c>
      <c r="I13" s="68">
        <v>71368.302100000001</v>
      </c>
      <c r="J13" s="69">
        <v>22.022838243863202</v>
      </c>
      <c r="K13" s="68">
        <v>56599.735099999998</v>
      </c>
      <c r="L13" s="69">
        <v>5.89947401654908</v>
      </c>
      <c r="M13" s="69">
        <v>0.26092996679060398</v>
      </c>
      <c r="N13" s="68">
        <v>8913117.7663000003</v>
      </c>
      <c r="O13" s="68">
        <v>132632770.7995</v>
      </c>
      <c r="P13" s="68">
        <v>8801</v>
      </c>
      <c r="Q13" s="68">
        <v>12390</v>
      </c>
      <c r="R13" s="69">
        <v>-28.9669087974173</v>
      </c>
      <c r="S13" s="68">
        <v>36.821379468242199</v>
      </c>
      <c r="T13" s="68">
        <v>36.176274317998399</v>
      </c>
      <c r="U13" s="70">
        <v>1.75198528561441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210907.5123</v>
      </c>
      <c r="E14" s="68">
        <v>192187</v>
      </c>
      <c r="F14" s="69">
        <v>109.740779709346</v>
      </c>
      <c r="G14" s="68">
        <v>333826.44329999998</v>
      </c>
      <c r="H14" s="69">
        <v>-36.821208585185801</v>
      </c>
      <c r="I14" s="68">
        <v>37127.431499999999</v>
      </c>
      <c r="J14" s="69">
        <v>17.603655315600601</v>
      </c>
      <c r="K14" s="68">
        <v>62983.122199999998</v>
      </c>
      <c r="L14" s="69">
        <v>18.867026104160001</v>
      </c>
      <c r="M14" s="69">
        <v>-0.410517767250351</v>
      </c>
      <c r="N14" s="68">
        <v>5336009.2945999997</v>
      </c>
      <c r="O14" s="68">
        <v>65570694.0977</v>
      </c>
      <c r="P14" s="68">
        <v>2648</v>
      </c>
      <c r="Q14" s="68">
        <v>3867</v>
      </c>
      <c r="R14" s="69">
        <v>-31.523144556503699</v>
      </c>
      <c r="S14" s="68">
        <v>79.647852077039303</v>
      </c>
      <c r="T14" s="68">
        <v>76.504046651150801</v>
      </c>
      <c r="U14" s="70">
        <v>3.9471314591731401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124475.81110000001</v>
      </c>
      <c r="E15" s="68">
        <v>101853</v>
      </c>
      <c r="F15" s="69">
        <v>122.211236880602</v>
      </c>
      <c r="G15" s="68">
        <v>319745.91609999997</v>
      </c>
      <c r="H15" s="69">
        <v>-61.0703984531673</v>
      </c>
      <c r="I15" s="68">
        <v>-5008.7019</v>
      </c>
      <c r="J15" s="69">
        <v>-4.0238355193172204</v>
      </c>
      <c r="K15" s="68">
        <v>22997.1011</v>
      </c>
      <c r="L15" s="69">
        <v>7.1923048714741702</v>
      </c>
      <c r="M15" s="69">
        <v>-1.21779709878303</v>
      </c>
      <c r="N15" s="68">
        <v>3255896.0115</v>
      </c>
      <c r="O15" s="68">
        <v>50266029.946099997</v>
      </c>
      <c r="P15" s="68">
        <v>4506</v>
      </c>
      <c r="Q15" s="68">
        <v>6776</v>
      </c>
      <c r="R15" s="69">
        <v>-33.500590318772097</v>
      </c>
      <c r="S15" s="68">
        <v>27.624458743897002</v>
      </c>
      <c r="T15" s="68">
        <v>27.9943875590319</v>
      </c>
      <c r="U15" s="70">
        <v>-1.3391350707154901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628139.9142</v>
      </c>
      <c r="E16" s="68">
        <v>640300</v>
      </c>
      <c r="F16" s="69">
        <v>98.100876807746403</v>
      </c>
      <c r="G16" s="68">
        <v>708465.47039999999</v>
      </c>
      <c r="H16" s="69">
        <v>-11.337963465551599</v>
      </c>
      <c r="I16" s="68">
        <v>14919.908100000001</v>
      </c>
      <c r="J16" s="69">
        <v>2.3752523542469102</v>
      </c>
      <c r="K16" s="68">
        <v>62138.120199999998</v>
      </c>
      <c r="L16" s="69">
        <v>8.7708043364367203</v>
      </c>
      <c r="M16" s="69">
        <v>-0.75989122213581195</v>
      </c>
      <c r="N16" s="68">
        <v>14635057.020099999</v>
      </c>
      <c r="O16" s="68">
        <v>350436832.4382</v>
      </c>
      <c r="P16" s="68">
        <v>27430</v>
      </c>
      <c r="Q16" s="68">
        <v>45812</v>
      </c>
      <c r="R16" s="69">
        <v>-40.124858115777499</v>
      </c>
      <c r="S16" s="68">
        <v>22.899741676996001</v>
      </c>
      <c r="T16" s="68">
        <v>21.3296589081463</v>
      </c>
      <c r="U16" s="70">
        <v>6.8563339752731203</v>
      </c>
      <c r="V16" s="55"/>
      <c r="W16" s="55"/>
    </row>
    <row r="17" spans="1:21" ht="12" thickBot="1" x14ac:dyDescent="0.2">
      <c r="A17" s="51"/>
      <c r="B17" s="53" t="s">
        <v>15</v>
      </c>
      <c r="C17" s="54"/>
      <c r="D17" s="68">
        <v>490743.36119999998</v>
      </c>
      <c r="E17" s="68">
        <v>686200</v>
      </c>
      <c r="F17" s="69">
        <v>71.516082949577395</v>
      </c>
      <c r="G17" s="68">
        <v>530589.31420000002</v>
      </c>
      <c r="H17" s="69">
        <v>-7.5097541419728797</v>
      </c>
      <c r="I17" s="68">
        <v>53402.963900000002</v>
      </c>
      <c r="J17" s="69">
        <v>10.882055290450699</v>
      </c>
      <c r="K17" s="68">
        <v>18316.446100000001</v>
      </c>
      <c r="L17" s="69">
        <v>3.4520947953158001</v>
      </c>
      <c r="M17" s="69">
        <v>1.9155745393207</v>
      </c>
      <c r="N17" s="68">
        <v>10252271.331</v>
      </c>
      <c r="O17" s="68">
        <v>326319932.31209999</v>
      </c>
      <c r="P17" s="68">
        <v>10260</v>
      </c>
      <c r="Q17" s="68">
        <v>12357</v>
      </c>
      <c r="R17" s="69">
        <v>-16.9701383831027</v>
      </c>
      <c r="S17" s="68">
        <v>47.830736959064303</v>
      </c>
      <c r="T17" s="68">
        <v>41.305514801327199</v>
      </c>
      <c r="U17" s="70">
        <v>13.6423199235289</v>
      </c>
    </row>
    <row r="18" spans="1:21" ht="12" thickBot="1" x14ac:dyDescent="0.2">
      <c r="A18" s="51"/>
      <c r="B18" s="53" t="s">
        <v>16</v>
      </c>
      <c r="C18" s="54"/>
      <c r="D18" s="68">
        <v>1342242.4850999999</v>
      </c>
      <c r="E18" s="68">
        <v>1735100</v>
      </c>
      <c r="F18" s="69">
        <v>77.358220569419601</v>
      </c>
      <c r="G18" s="68">
        <v>2460442.8235999998</v>
      </c>
      <c r="H18" s="69">
        <v>-45.447117395880099</v>
      </c>
      <c r="I18" s="68">
        <v>209096.6605</v>
      </c>
      <c r="J18" s="69">
        <v>15.578158404397501</v>
      </c>
      <c r="K18" s="68">
        <v>358388.69010000001</v>
      </c>
      <c r="L18" s="69">
        <v>14.566023914980599</v>
      </c>
      <c r="M18" s="69">
        <v>-0.41656456725334601</v>
      </c>
      <c r="N18" s="68">
        <v>35688963.523599997</v>
      </c>
      <c r="O18" s="68">
        <v>776848986.40460002</v>
      </c>
      <c r="P18" s="68">
        <v>62889</v>
      </c>
      <c r="Q18" s="68">
        <v>107873</v>
      </c>
      <c r="R18" s="69">
        <v>-41.700889008371</v>
      </c>
      <c r="S18" s="68">
        <v>21.343040676429901</v>
      </c>
      <c r="T18" s="68">
        <v>23.000374308677799</v>
      </c>
      <c r="U18" s="70">
        <v>-7.7652179807639303</v>
      </c>
    </row>
    <row r="19" spans="1:21" ht="12" thickBot="1" x14ac:dyDescent="0.2">
      <c r="A19" s="51"/>
      <c r="B19" s="53" t="s">
        <v>17</v>
      </c>
      <c r="C19" s="54"/>
      <c r="D19" s="68">
        <v>514477.04940000002</v>
      </c>
      <c r="E19" s="68">
        <v>725900</v>
      </c>
      <c r="F19" s="69">
        <v>70.874369665243194</v>
      </c>
      <c r="G19" s="68">
        <v>918789.10950000002</v>
      </c>
      <c r="H19" s="69">
        <v>-44.0048816338305</v>
      </c>
      <c r="I19" s="68">
        <v>45609.1777</v>
      </c>
      <c r="J19" s="69">
        <v>8.8651530234810103</v>
      </c>
      <c r="K19" s="68">
        <v>70761.286600000007</v>
      </c>
      <c r="L19" s="69">
        <v>7.7015809034249401</v>
      </c>
      <c r="M19" s="69">
        <v>-0.35545013535692299</v>
      </c>
      <c r="N19" s="68">
        <v>14391687.4516</v>
      </c>
      <c r="O19" s="68">
        <v>261867153.02430001</v>
      </c>
      <c r="P19" s="68">
        <v>12054</v>
      </c>
      <c r="Q19" s="68">
        <v>19712</v>
      </c>
      <c r="R19" s="69">
        <v>-38.849431818181799</v>
      </c>
      <c r="S19" s="68">
        <v>42.681022847187698</v>
      </c>
      <c r="T19" s="68">
        <v>39.099139924918802</v>
      </c>
      <c r="U19" s="70">
        <v>8.3922143456897995</v>
      </c>
    </row>
    <row r="20" spans="1:21" ht="12" thickBot="1" x14ac:dyDescent="0.2">
      <c r="A20" s="51"/>
      <c r="B20" s="53" t="s">
        <v>18</v>
      </c>
      <c r="C20" s="54"/>
      <c r="D20" s="68">
        <v>783465.70259999996</v>
      </c>
      <c r="E20" s="68">
        <v>992200</v>
      </c>
      <c r="F20" s="69">
        <v>78.962477585164294</v>
      </c>
      <c r="G20" s="68">
        <v>1219949.0321</v>
      </c>
      <c r="H20" s="69">
        <v>-35.778816820621202</v>
      </c>
      <c r="I20" s="68">
        <v>77041.576000000001</v>
      </c>
      <c r="J20" s="69">
        <v>9.8334331348941895</v>
      </c>
      <c r="K20" s="68">
        <v>82140.688500000004</v>
      </c>
      <c r="L20" s="69">
        <v>6.7331246091981702</v>
      </c>
      <c r="M20" s="69">
        <v>-6.2077791081578002E-2</v>
      </c>
      <c r="N20" s="68">
        <v>21251982.080699999</v>
      </c>
      <c r="O20" s="68">
        <v>405664890.05049998</v>
      </c>
      <c r="P20" s="68">
        <v>35477</v>
      </c>
      <c r="Q20" s="68">
        <v>45501</v>
      </c>
      <c r="R20" s="69">
        <v>-22.030285048680302</v>
      </c>
      <c r="S20" s="68">
        <v>22.083764202159202</v>
      </c>
      <c r="T20" s="68">
        <v>25.000035436583801</v>
      </c>
      <c r="U20" s="70">
        <v>-13.205498880211399</v>
      </c>
    </row>
    <row r="21" spans="1:21" ht="12" thickBot="1" x14ac:dyDescent="0.2">
      <c r="A21" s="51"/>
      <c r="B21" s="53" t="s">
        <v>19</v>
      </c>
      <c r="C21" s="54"/>
      <c r="D21" s="68">
        <v>332914.1066</v>
      </c>
      <c r="E21" s="68">
        <v>348600</v>
      </c>
      <c r="F21" s="69">
        <v>95.500317441193403</v>
      </c>
      <c r="G21" s="68">
        <v>507828.95179999998</v>
      </c>
      <c r="H21" s="69">
        <v>-34.443653631801503</v>
      </c>
      <c r="I21" s="68">
        <v>35509.325400000002</v>
      </c>
      <c r="J21" s="69">
        <v>10.6662123040238</v>
      </c>
      <c r="K21" s="68">
        <v>39562.564200000001</v>
      </c>
      <c r="L21" s="69">
        <v>7.7905294804028902</v>
      </c>
      <c r="M21" s="69">
        <v>-0.102451367396454</v>
      </c>
      <c r="N21" s="68">
        <v>8108622.8746999996</v>
      </c>
      <c r="O21" s="68">
        <v>153209222.82870001</v>
      </c>
      <c r="P21" s="68">
        <v>29024</v>
      </c>
      <c r="Q21" s="68">
        <v>41482</v>
      </c>
      <c r="R21" s="69">
        <v>-30.032303167639</v>
      </c>
      <c r="S21" s="68">
        <v>11.4703041138368</v>
      </c>
      <c r="T21" s="68">
        <v>11.840453483438599</v>
      </c>
      <c r="U21" s="70">
        <v>-3.2270231541224499</v>
      </c>
    </row>
    <row r="22" spans="1:21" ht="12" thickBot="1" x14ac:dyDescent="0.2">
      <c r="A22" s="51"/>
      <c r="B22" s="53" t="s">
        <v>20</v>
      </c>
      <c r="C22" s="54"/>
      <c r="D22" s="68">
        <v>1106185.8295</v>
      </c>
      <c r="E22" s="68">
        <v>936900</v>
      </c>
      <c r="F22" s="69">
        <v>118.06871912690799</v>
      </c>
      <c r="G22" s="68">
        <v>1396492.2224999999</v>
      </c>
      <c r="H22" s="69">
        <v>-20.7882570574073</v>
      </c>
      <c r="I22" s="68">
        <v>112198.39690000001</v>
      </c>
      <c r="J22" s="69">
        <v>10.1428163250576</v>
      </c>
      <c r="K22" s="68">
        <v>198497.3443</v>
      </c>
      <c r="L22" s="69">
        <v>14.2139956887587</v>
      </c>
      <c r="M22" s="69">
        <v>-0.43476121912025001</v>
      </c>
      <c r="N22" s="68">
        <v>21793865.9888</v>
      </c>
      <c r="O22" s="68">
        <v>463963601.69550002</v>
      </c>
      <c r="P22" s="68">
        <v>61395</v>
      </c>
      <c r="Q22" s="68">
        <v>77631</v>
      </c>
      <c r="R22" s="69">
        <v>-20.9143254627662</v>
      </c>
      <c r="S22" s="68">
        <v>18.017523080055401</v>
      </c>
      <c r="T22" s="68">
        <v>16.837332356919301</v>
      </c>
      <c r="U22" s="70">
        <v>6.55023844227805</v>
      </c>
    </row>
    <row r="23" spans="1:21" ht="12" thickBot="1" x14ac:dyDescent="0.2">
      <c r="A23" s="51"/>
      <c r="B23" s="53" t="s">
        <v>21</v>
      </c>
      <c r="C23" s="54"/>
      <c r="D23" s="68">
        <v>2228123.6908</v>
      </c>
      <c r="E23" s="68">
        <v>3215300</v>
      </c>
      <c r="F23" s="69">
        <v>69.297536491151703</v>
      </c>
      <c r="G23" s="68">
        <v>3764934.4186</v>
      </c>
      <c r="H23" s="69">
        <v>-40.819057038753598</v>
      </c>
      <c r="I23" s="68">
        <v>247229.8211</v>
      </c>
      <c r="J23" s="69">
        <v>11.0958750683735</v>
      </c>
      <c r="K23" s="68">
        <v>-50823.565999999999</v>
      </c>
      <c r="L23" s="69">
        <v>-1.34991902512073</v>
      </c>
      <c r="M23" s="69">
        <v>-5.8644721446739903</v>
      </c>
      <c r="N23" s="68">
        <v>55792193.652199998</v>
      </c>
      <c r="O23" s="68">
        <v>1025288072.9237</v>
      </c>
      <c r="P23" s="68">
        <v>73929</v>
      </c>
      <c r="Q23" s="68">
        <v>106144</v>
      </c>
      <c r="R23" s="69">
        <v>-30.350278866445599</v>
      </c>
      <c r="S23" s="68">
        <v>30.138696462822399</v>
      </c>
      <c r="T23" s="68">
        <v>34.305443034933703</v>
      </c>
      <c r="U23" s="70">
        <v>-13.825238185902</v>
      </c>
    </row>
    <row r="24" spans="1:21" ht="12" thickBot="1" x14ac:dyDescent="0.2">
      <c r="A24" s="51"/>
      <c r="B24" s="53" t="s">
        <v>22</v>
      </c>
      <c r="C24" s="54"/>
      <c r="D24" s="68">
        <v>227666.38570000001</v>
      </c>
      <c r="E24" s="68">
        <v>282299</v>
      </c>
      <c r="F24" s="69">
        <v>80.6472519208357</v>
      </c>
      <c r="G24" s="68">
        <v>357685.88089999999</v>
      </c>
      <c r="H24" s="69">
        <v>-36.350189410006401</v>
      </c>
      <c r="I24" s="68">
        <v>-10526.100899999999</v>
      </c>
      <c r="J24" s="69">
        <v>-4.6234760865710003</v>
      </c>
      <c r="K24" s="68">
        <v>63994.428999999996</v>
      </c>
      <c r="L24" s="69">
        <v>17.891237092998701</v>
      </c>
      <c r="M24" s="69">
        <v>-1.16448464443678</v>
      </c>
      <c r="N24" s="68">
        <v>5944818.3864000002</v>
      </c>
      <c r="O24" s="68">
        <v>107734744.6715</v>
      </c>
      <c r="P24" s="68">
        <v>23647</v>
      </c>
      <c r="Q24" s="68">
        <v>32750</v>
      </c>
      <c r="R24" s="69">
        <v>-27.795419847328201</v>
      </c>
      <c r="S24" s="68">
        <v>9.6277069268829099</v>
      </c>
      <c r="T24" s="68">
        <v>9.7564968610686993</v>
      </c>
      <c r="U24" s="70">
        <v>-1.3377010243860401</v>
      </c>
    </row>
    <row r="25" spans="1:21" ht="12" thickBot="1" x14ac:dyDescent="0.2">
      <c r="A25" s="51"/>
      <c r="B25" s="53" t="s">
        <v>23</v>
      </c>
      <c r="C25" s="54"/>
      <c r="D25" s="68">
        <v>381615.91940000001</v>
      </c>
      <c r="E25" s="68">
        <v>407205</v>
      </c>
      <c r="F25" s="69">
        <v>93.715921808425705</v>
      </c>
      <c r="G25" s="68">
        <v>651757.05689999997</v>
      </c>
      <c r="H25" s="69">
        <v>-41.4481338775052</v>
      </c>
      <c r="I25" s="68">
        <v>23735.9414</v>
      </c>
      <c r="J25" s="69">
        <v>6.2198509531046602</v>
      </c>
      <c r="K25" s="68">
        <v>39605.282500000001</v>
      </c>
      <c r="L25" s="69">
        <v>6.0766940811316301</v>
      </c>
      <c r="M25" s="69">
        <v>-0.40068748657455</v>
      </c>
      <c r="N25" s="68">
        <v>8382665.5034999996</v>
      </c>
      <c r="O25" s="68">
        <v>111162606.2358</v>
      </c>
      <c r="P25" s="68">
        <v>18137</v>
      </c>
      <c r="Q25" s="68">
        <v>23997</v>
      </c>
      <c r="R25" s="69">
        <v>-24.4197191315581</v>
      </c>
      <c r="S25" s="68">
        <v>21.0407409935491</v>
      </c>
      <c r="T25" s="68">
        <v>21.9276103262908</v>
      </c>
      <c r="U25" s="70">
        <v>-4.2150099799887997</v>
      </c>
    </row>
    <row r="26" spans="1:21" ht="12" thickBot="1" x14ac:dyDescent="0.2">
      <c r="A26" s="51"/>
      <c r="B26" s="53" t="s">
        <v>24</v>
      </c>
      <c r="C26" s="54"/>
      <c r="D26" s="68">
        <v>552540.28330000001</v>
      </c>
      <c r="E26" s="68">
        <v>794500</v>
      </c>
      <c r="F26" s="69">
        <v>69.545661837633702</v>
      </c>
      <c r="G26" s="68">
        <v>719202.46840000001</v>
      </c>
      <c r="H26" s="69">
        <v>-23.173194256517402</v>
      </c>
      <c r="I26" s="68">
        <v>126349.44620000001</v>
      </c>
      <c r="J26" s="69">
        <v>22.867010789763398</v>
      </c>
      <c r="K26" s="68">
        <v>144483.68479999999</v>
      </c>
      <c r="L26" s="69">
        <v>20.089431161357201</v>
      </c>
      <c r="M26" s="69">
        <v>-0.12551063204888599</v>
      </c>
      <c r="N26" s="68">
        <v>12952182.7359</v>
      </c>
      <c r="O26" s="68">
        <v>221513646.79100001</v>
      </c>
      <c r="P26" s="68">
        <v>44974</v>
      </c>
      <c r="Q26" s="68">
        <v>55508</v>
      </c>
      <c r="R26" s="69">
        <v>-18.977444692656899</v>
      </c>
      <c r="S26" s="68">
        <v>12.285771407924599</v>
      </c>
      <c r="T26" s="68">
        <v>12.515732543056901</v>
      </c>
      <c r="U26" s="70">
        <v>-1.8717679785572801</v>
      </c>
    </row>
    <row r="27" spans="1:21" ht="12" thickBot="1" x14ac:dyDescent="0.2">
      <c r="A27" s="51"/>
      <c r="B27" s="53" t="s">
        <v>25</v>
      </c>
      <c r="C27" s="54"/>
      <c r="D27" s="68">
        <v>225787.4069</v>
      </c>
      <c r="E27" s="68">
        <v>293711</v>
      </c>
      <c r="F27" s="69">
        <v>76.8740043444066</v>
      </c>
      <c r="G27" s="68">
        <v>338793.49770000001</v>
      </c>
      <c r="H27" s="69">
        <v>-33.355448545256998</v>
      </c>
      <c r="I27" s="68">
        <v>61839.249000000003</v>
      </c>
      <c r="J27" s="69">
        <v>27.388263078546402</v>
      </c>
      <c r="K27" s="68">
        <v>98761.429900000003</v>
      </c>
      <c r="L27" s="69">
        <v>29.150922485369801</v>
      </c>
      <c r="M27" s="69">
        <v>-0.373852230950739</v>
      </c>
      <c r="N27" s="68">
        <v>5795355.4003999997</v>
      </c>
      <c r="O27" s="68">
        <v>99569317.628999993</v>
      </c>
      <c r="P27" s="68">
        <v>30908</v>
      </c>
      <c r="Q27" s="68">
        <v>45915</v>
      </c>
      <c r="R27" s="69">
        <v>-32.684307960361501</v>
      </c>
      <c r="S27" s="68">
        <v>7.3051445224537401</v>
      </c>
      <c r="T27" s="68">
        <v>7.3720252052706101</v>
      </c>
      <c r="U27" s="70">
        <v>-0.91552853761214603</v>
      </c>
    </row>
    <row r="28" spans="1:21" ht="12" thickBot="1" x14ac:dyDescent="0.2">
      <c r="A28" s="51"/>
      <c r="B28" s="53" t="s">
        <v>26</v>
      </c>
      <c r="C28" s="54"/>
      <c r="D28" s="68">
        <v>1628641.1261</v>
      </c>
      <c r="E28" s="68">
        <v>1642100</v>
      </c>
      <c r="F28" s="69">
        <v>99.180386462456596</v>
      </c>
      <c r="G28" s="68">
        <v>1738259.0791</v>
      </c>
      <c r="H28" s="69">
        <v>-6.3061918857777899</v>
      </c>
      <c r="I28" s="68">
        <v>64181.933499999999</v>
      </c>
      <c r="J28" s="69">
        <v>3.94082726215396</v>
      </c>
      <c r="K28" s="68">
        <v>65665.365600000005</v>
      </c>
      <c r="L28" s="69">
        <v>3.7776512367764501</v>
      </c>
      <c r="M28" s="69">
        <v>-2.2590784143902001E-2</v>
      </c>
      <c r="N28" s="68">
        <v>28619637.765900001</v>
      </c>
      <c r="O28" s="68">
        <v>362110881.89060003</v>
      </c>
      <c r="P28" s="68">
        <v>47776</v>
      </c>
      <c r="Q28" s="68">
        <v>55827</v>
      </c>
      <c r="R28" s="69">
        <v>-14.4213373457288</v>
      </c>
      <c r="S28" s="68">
        <v>34.0891059548727</v>
      </c>
      <c r="T28" s="68">
        <v>34.109607344116696</v>
      </c>
      <c r="U28" s="70">
        <v>-6.0140589404262999E-2</v>
      </c>
    </row>
    <row r="29" spans="1:21" ht="12" thickBot="1" x14ac:dyDescent="0.2">
      <c r="A29" s="51"/>
      <c r="B29" s="53" t="s">
        <v>27</v>
      </c>
      <c r="C29" s="54"/>
      <c r="D29" s="68">
        <v>620694.49540000001</v>
      </c>
      <c r="E29" s="68">
        <v>637700</v>
      </c>
      <c r="F29" s="69">
        <v>97.333306476399599</v>
      </c>
      <c r="G29" s="68">
        <v>621736.47439999995</v>
      </c>
      <c r="H29" s="69">
        <v>-0.16759174391458601</v>
      </c>
      <c r="I29" s="68">
        <v>94582.158599999995</v>
      </c>
      <c r="J29" s="69">
        <v>15.238117834289399</v>
      </c>
      <c r="K29" s="68">
        <v>110056.795</v>
      </c>
      <c r="L29" s="69">
        <v>17.701518172342901</v>
      </c>
      <c r="M29" s="69">
        <v>-0.14060591533671299</v>
      </c>
      <c r="N29" s="68">
        <v>15000284.5198</v>
      </c>
      <c r="O29" s="68">
        <v>241795130.6239</v>
      </c>
      <c r="P29" s="68">
        <v>94181</v>
      </c>
      <c r="Q29" s="68">
        <v>110509</v>
      </c>
      <c r="R29" s="69">
        <v>-14.7752671728095</v>
      </c>
      <c r="S29" s="68">
        <v>6.5904428218005799</v>
      </c>
      <c r="T29" s="68">
        <v>6.8441134676813702</v>
      </c>
      <c r="U29" s="70">
        <v>-3.8490683060275002</v>
      </c>
    </row>
    <row r="30" spans="1:21" ht="12" thickBot="1" x14ac:dyDescent="0.2">
      <c r="A30" s="51"/>
      <c r="B30" s="53" t="s">
        <v>28</v>
      </c>
      <c r="C30" s="54"/>
      <c r="D30" s="68">
        <v>746224.08270000003</v>
      </c>
      <c r="E30" s="68">
        <v>1226000</v>
      </c>
      <c r="F30" s="69">
        <v>60.866564657422501</v>
      </c>
      <c r="G30" s="68">
        <v>1053862.8404999999</v>
      </c>
      <c r="H30" s="69">
        <v>-29.191536695044899</v>
      </c>
      <c r="I30" s="68">
        <v>106496.4906</v>
      </c>
      <c r="J30" s="69">
        <v>14.2713821583823</v>
      </c>
      <c r="K30" s="68">
        <v>192066.2562</v>
      </c>
      <c r="L30" s="69">
        <v>18.224976611650401</v>
      </c>
      <c r="M30" s="69">
        <v>-0.44552211977774803</v>
      </c>
      <c r="N30" s="68">
        <v>17372450.689800002</v>
      </c>
      <c r="O30" s="68">
        <v>416897356.12</v>
      </c>
      <c r="P30" s="68">
        <v>52630</v>
      </c>
      <c r="Q30" s="68">
        <v>69958</v>
      </c>
      <c r="R30" s="69">
        <v>-24.7691472026073</v>
      </c>
      <c r="S30" s="68">
        <v>14.178682931788</v>
      </c>
      <c r="T30" s="68">
        <v>14.2627234412076</v>
      </c>
      <c r="U30" s="70">
        <v>-0.59272437238307496</v>
      </c>
    </row>
    <row r="31" spans="1:21" ht="12" thickBot="1" x14ac:dyDescent="0.2">
      <c r="A31" s="51"/>
      <c r="B31" s="53" t="s">
        <v>29</v>
      </c>
      <c r="C31" s="54"/>
      <c r="D31" s="68">
        <v>702169.2855</v>
      </c>
      <c r="E31" s="68">
        <v>1066300</v>
      </c>
      <c r="F31" s="69">
        <v>65.8510067992122</v>
      </c>
      <c r="G31" s="68">
        <v>1500890.0706</v>
      </c>
      <c r="H31" s="69">
        <v>-53.2164747269399</v>
      </c>
      <c r="I31" s="68">
        <v>31940.385999999999</v>
      </c>
      <c r="J31" s="69">
        <v>4.5488156003941302</v>
      </c>
      <c r="K31" s="68">
        <v>45615.363700000002</v>
      </c>
      <c r="L31" s="69">
        <v>3.0392208325933301</v>
      </c>
      <c r="M31" s="69">
        <v>-0.29978885600774002</v>
      </c>
      <c r="N31" s="68">
        <v>17057212.4087</v>
      </c>
      <c r="O31" s="68">
        <v>378080750.95880002</v>
      </c>
      <c r="P31" s="68">
        <v>24715</v>
      </c>
      <c r="Q31" s="68">
        <v>32134</v>
      </c>
      <c r="R31" s="69">
        <v>-23.087695276031599</v>
      </c>
      <c r="S31" s="68">
        <v>28.410652862633999</v>
      </c>
      <c r="T31" s="68">
        <v>31.857372427957898</v>
      </c>
      <c r="U31" s="70">
        <v>-12.1317858550764</v>
      </c>
    </row>
    <row r="32" spans="1:21" ht="12" thickBot="1" x14ac:dyDescent="0.2">
      <c r="A32" s="51"/>
      <c r="B32" s="53" t="s">
        <v>30</v>
      </c>
      <c r="C32" s="54"/>
      <c r="D32" s="68">
        <v>121082.5385</v>
      </c>
      <c r="E32" s="68">
        <v>150879</v>
      </c>
      <c r="F32" s="69">
        <v>80.251419017888495</v>
      </c>
      <c r="G32" s="68">
        <v>189957.0534</v>
      </c>
      <c r="H32" s="69">
        <v>-36.257940238190699</v>
      </c>
      <c r="I32" s="68">
        <v>33421.463000000003</v>
      </c>
      <c r="J32" s="69">
        <v>27.602215326861501</v>
      </c>
      <c r="K32" s="68">
        <v>44162.897900000004</v>
      </c>
      <c r="L32" s="69">
        <v>23.248885529406699</v>
      </c>
      <c r="M32" s="69">
        <v>-0.24322305398351099</v>
      </c>
      <c r="N32" s="68">
        <v>2705206.6071000001</v>
      </c>
      <c r="O32" s="68">
        <v>51772877.566299997</v>
      </c>
      <c r="P32" s="68">
        <v>24668</v>
      </c>
      <c r="Q32" s="68">
        <v>31206</v>
      </c>
      <c r="R32" s="69">
        <v>-20.951099147599798</v>
      </c>
      <c r="S32" s="68">
        <v>4.9084862372304201</v>
      </c>
      <c r="T32" s="68">
        <v>4.8270086842273896</v>
      </c>
      <c r="U32" s="70">
        <v>1.65993239188547</v>
      </c>
    </row>
    <row r="33" spans="1:21" ht="12" thickBot="1" x14ac:dyDescent="0.2">
      <c r="A33" s="51"/>
      <c r="B33" s="53" t="s">
        <v>31</v>
      </c>
      <c r="C33" s="54"/>
      <c r="D33" s="71"/>
      <c r="E33" s="71"/>
      <c r="F33" s="71"/>
      <c r="G33" s="68">
        <v>30.769500000000001</v>
      </c>
      <c r="H33" s="71"/>
      <c r="I33" s="71"/>
      <c r="J33" s="71"/>
      <c r="K33" s="68">
        <v>5.9911000000000003</v>
      </c>
      <c r="L33" s="69">
        <v>19.470904629584499</v>
      </c>
      <c r="M33" s="71"/>
      <c r="N33" s="68">
        <v>41.2254</v>
      </c>
      <c r="O33" s="68">
        <v>5049.7025000000003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1"/>
      <c r="B35" s="53" t="s">
        <v>32</v>
      </c>
      <c r="C35" s="54"/>
      <c r="D35" s="68">
        <v>352075.68109999999</v>
      </c>
      <c r="E35" s="68">
        <v>211900</v>
      </c>
      <c r="F35" s="69">
        <v>166.15180797546</v>
      </c>
      <c r="G35" s="68">
        <v>414672.19549999997</v>
      </c>
      <c r="H35" s="69">
        <v>-15.095421173469999</v>
      </c>
      <c r="I35" s="68">
        <v>10239.811100000001</v>
      </c>
      <c r="J35" s="69">
        <v>2.9084119266651598</v>
      </c>
      <c r="K35" s="68">
        <v>38820.592700000001</v>
      </c>
      <c r="L35" s="69">
        <v>9.3617544463503801</v>
      </c>
      <c r="M35" s="69">
        <v>-0.73622733740487201</v>
      </c>
      <c r="N35" s="68">
        <v>6261515.5635000002</v>
      </c>
      <c r="O35" s="68">
        <v>66652872.290600002</v>
      </c>
      <c r="P35" s="68">
        <v>18199</v>
      </c>
      <c r="Q35" s="68">
        <v>23478</v>
      </c>
      <c r="R35" s="69">
        <v>-22.484879461623699</v>
      </c>
      <c r="S35" s="68">
        <v>19.345880603329899</v>
      </c>
      <c r="T35" s="68">
        <v>18.900458096941801</v>
      </c>
      <c r="U35" s="70">
        <v>2.3024152558419599</v>
      </c>
    </row>
    <row r="36" spans="1:21" ht="12" thickBot="1" x14ac:dyDescent="0.2">
      <c r="A36" s="51"/>
      <c r="B36" s="53" t="s">
        <v>37</v>
      </c>
      <c r="C36" s="54"/>
      <c r="D36" s="71"/>
      <c r="E36" s="68">
        <v>689200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1"/>
      <c r="B37" s="53" t="s">
        <v>38</v>
      </c>
      <c r="C37" s="54"/>
      <c r="D37" s="71"/>
      <c r="E37" s="68">
        <v>305183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1"/>
      <c r="B38" s="53" t="s">
        <v>39</v>
      </c>
      <c r="C38" s="54"/>
      <c r="D38" s="71"/>
      <c r="E38" s="68">
        <v>260000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1"/>
      <c r="B39" s="53" t="s">
        <v>33</v>
      </c>
      <c r="C39" s="54"/>
      <c r="D39" s="68">
        <v>180516.23920000001</v>
      </c>
      <c r="E39" s="68">
        <v>370207</v>
      </c>
      <c r="F39" s="69">
        <v>48.760893013908401</v>
      </c>
      <c r="G39" s="68">
        <v>305877.3493</v>
      </c>
      <c r="H39" s="69">
        <v>-40.9841102608247</v>
      </c>
      <c r="I39" s="68">
        <v>8472.2777000000006</v>
      </c>
      <c r="J39" s="69">
        <v>4.6933604076546702</v>
      </c>
      <c r="K39" s="68">
        <v>18127.117600000001</v>
      </c>
      <c r="L39" s="69">
        <v>5.9262700038050902</v>
      </c>
      <c r="M39" s="69">
        <v>-0.53261859458560601</v>
      </c>
      <c r="N39" s="68">
        <v>5092669.9999000002</v>
      </c>
      <c r="O39" s="68">
        <v>99466382.760800004</v>
      </c>
      <c r="P39" s="68">
        <v>262</v>
      </c>
      <c r="Q39" s="68">
        <v>362</v>
      </c>
      <c r="R39" s="69">
        <v>-27.6243093922652</v>
      </c>
      <c r="S39" s="68">
        <v>688.99327938931299</v>
      </c>
      <c r="T39" s="68">
        <v>743.24030939226498</v>
      </c>
      <c r="U39" s="70">
        <v>-7.8733757825669599</v>
      </c>
    </row>
    <row r="40" spans="1:21" ht="12" thickBot="1" x14ac:dyDescent="0.2">
      <c r="A40" s="51"/>
      <c r="B40" s="53" t="s">
        <v>34</v>
      </c>
      <c r="C40" s="54"/>
      <c r="D40" s="68">
        <v>386976.84989999997</v>
      </c>
      <c r="E40" s="68">
        <v>461164</v>
      </c>
      <c r="F40" s="69">
        <v>83.913065612233396</v>
      </c>
      <c r="G40" s="68">
        <v>760746.81440000003</v>
      </c>
      <c r="H40" s="69">
        <v>-49.131978921895602</v>
      </c>
      <c r="I40" s="68">
        <v>29100.906200000001</v>
      </c>
      <c r="J40" s="69">
        <v>7.5200638507238997</v>
      </c>
      <c r="K40" s="68">
        <v>54557.250500000002</v>
      </c>
      <c r="L40" s="69">
        <v>7.1715384760472798</v>
      </c>
      <c r="M40" s="69">
        <v>-0.46659873924548301</v>
      </c>
      <c r="N40" s="68">
        <v>12525412.1215</v>
      </c>
      <c r="O40" s="68">
        <v>191395986.14579999</v>
      </c>
      <c r="P40" s="68">
        <v>2199</v>
      </c>
      <c r="Q40" s="68">
        <v>3562</v>
      </c>
      <c r="R40" s="69">
        <v>-38.265019651880998</v>
      </c>
      <c r="S40" s="68">
        <v>175.978558390177</v>
      </c>
      <c r="T40" s="68">
        <v>221.30655474452601</v>
      </c>
      <c r="U40" s="70">
        <v>-25.757681372663399</v>
      </c>
    </row>
    <row r="41" spans="1:21" ht="12" thickBot="1" x14ac:dyDescent="0.2">
      <c r="A41" s="51"/>
      <c r="B41" s="53" t="s">
        <v>40</v>
      </c>
      <c r="C41" s="54"/>
      <c r="D41" s="71"/>
      <c r="E41" s="68">
        <v>278800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1"/>
      <c r="B42" s="53" t="s">
        <v>41</v>
      </c>
      <c r="C42" s="54"/>
      <c r="D42" s="71"/>
      <c r="E42" s="68">
        <v>91423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6923.0770000000002</v>
      </c>
      <c r="P43" s="71"/>
      <c r="Q43" s="71"/>
      <c r="R43" s="71"/>
      <c r="S43" s="71"/>
      <c r="T43" s="71"/>
      <c r="U43" s="72"/>
    </row>
    <row r="44" spans="1:21" ht="12" thickBot="1" x14ac:dyDescent="0.2">
      <c r="A44" s="52"/>
      <c r="B44" s="53" t="s">
        <v>35</v>
      </c>
      <c r="C44" s="54"/>
      <c r="D44" s="73">
        <v>19994.736000000001</v>
      </c>
      <c r="E44" s="74"/>
      <c r="F44" s="74"/>
      <c r="G44" s="73">
        <v>18241.598900000001</v>
      </c>
      <c r="H44" s="75">
        <v>9.6106547984672606</v>
      </c>
      <c r="I44" s="73">
        <v>3337.5740000000001</v>
      </c>
      <c r="J44" s="75">
        <v>16.6922634037279</v>
      </c>
      <c r="K44" s="73">
        <v>2065.7004999999999</v>
      </c>
      <c r="L44" s="75">
        <v>11.324119729438801</v>
      </c>
      <c r="M44" s="75">
        <v>0.61571050595185495</v>
      </c>
      <c r="N44" s="73">
        <v>498262.23830000003</v>
      </c>
      <c r="O44" s="73">
        <v>11430436.2071</v>
      </c>
      <c r="P44" s="73">
        <v>25</v>
      </c>
      <c r="Q44" s="73">
        <v>40</v>
      </c>
      <c r="R44" s="75">
        <v>-37.5</v>
      </c>
      <c r="S44" s="73">
        <v>799.78944000000001</v>
      </c>
      <c r="T44" s="73">
        <v>712.24447750000002</v>
      </c>
      <c r="U44" s="76">
        <v>10.9460013000422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52422</v>
      </c>
      <c r="D2" s="32">
        <v>582907.69255897403</v>
      </c>
      <c r="E2" s="32">
        <v>452260.292201709</v>
      </c>
      <c r="F2" s="32">
        <v>130647.400357265</v>
      </c>
      <c r="G2" s="32">
        <v>452260.292201709</v>
      </c>
      <c r="H2" s="32">
        <v>0.22413051333002801</v>
      </c>
    </row>
    <row r="3" spans="1:8" ht="14.25" x14ac:dyDescent="0.2">
      <c r="A3" s="32">
        <v>2</v>
      </c>
      <c r="B3" s="33">
        <v>13</v>
      </c>
      <c r="C3" s="32">
        <v>12798.897999999999</v>
      </c>
      <c r="D3" s="32">
        <v>76816.247951221507</v>
      </c>
      <c r="E3" s="32">
        <v>59921.162581166303</v>
      </c>
      <c r="F3" s="32">
        <v>16895.0853700552</v>
      </c>
      <c r="G3" s="32">
        <v>59921.162581166303</v>
      </c>
      <c r="H3" s="32">
        <v>0.219941559509436</v>
      </c>
    </row>
    <row r="4" spans="1:8" ht="14.25" x14ac:dyDescent="0.2">
      <c r="A4" s="32">
        <v>3</v>
      </c>
      <c r="B4" s="33">
        <v>14</v>
      </c>
      <c r="C4" s="32">
        <v>111174</v>
      </c>
      <c r="D4" s="32">
        <v>109254.404464957</v>
      </c>
      <c r="E4" s="32">
        <v>80405.154788034197</v>
      </c>
      <c r="F4" s="32">
        <v>28849.2496769231</v>
      </c>
      <c r="G4" s="32">
        <v>80405.154788034197</v>
      </c>
      <c r="H4" s="32">
        <v>0.264055713068999</v>
      </c>
    </row>
    <row r="5" spans="1:8" ht="14.25" x14ac:dyDescent="0.2">
      <c r="A5" s="32">
        <v>4</v>
      </c>
      <c r="B5" s="33">
        <v>15</v>
      </c>
      <c r="C5" s="32">
        <v>5168</v>
      </c>
      <c r="D5" s="32">
        <v>90000.787432478595</v>
      </c>
      <c r="E5" s="32">
        <v>76141.710064102605</v>
      </c>
      <c r="F5" s="32">
        <v>13859.0773683761</v>
      </c>
      <c r="G5" s="32">
        <v>76141.710064102605</v>
      </c>
      <c r="H5" s="32">
        <v>0.15398840125452901</v>
      </c>
    </row>
    <row r="6" spans="1:8" ht="14.25" x14ac:dyDescent="0.2">
      <c r="A6" s="32">
        <v>5</v>
      </c>
      <c r="B6" s="33">
        <v>16</v>
      </c>
      <c r="C6" s="32">
        <v>2581</v>
      </c>
      <c r="D6" s="32">
        <v>205327.89728119699</v>
      </c>
      <c r="E6" s="32">
        <v>173054.751178632</v>
      </c>
      <c r="F6" s="32">
        <v>32273.1461025641</v>
      </c>
      <c r="G6" s="32">
        <v>173054.751178632</v>
      </c>
      <c r="H6" s="32">
        <v>0.157178574026724</v>
      </c>
    </row>
    <row r="7" spans="1:8" ht="14.25" x14ac:dyDescent="0.2">
      <c r="A7" s="32">
        <v>6</v>
      </c>
      <c r="B7" s="33">
        <v>17</v>
      </c>
      <c r="C7" s="32">
        <v>17502</v>
      </c>
      <c r="D7" s="32">
        <v>324065.14778717898</v>
      </c>
      <c r="E7" s="32">
        <v>252696.658450427</v>
      </c>
      <c r="F7" s="32">
        <v>71368.4893367521</v>
      </c>
      <c r="G7" s="32">
        <v>252696.658450427</v>
      </c>
      <c r="H7" s="32">
        <v>0.22022883307285299</v>
      </c>
    </row>
    <row r="8" spans="1:8" ht="14.25" x14ac:dyDescent="0.2">
      <c r="A8" s="32">
        <v>7</v>
      </c>
      <c r="B8" s="33">
        <v>18</v>
      </c>
      <c r="C8" s="32">
        <v>132969</v>
      </c>
      <c r="D8" s="32">
        <v>210907.51755897401</v>
      </c>
      <c r="E8" s="32">
        <v>173780.08299829101</v>
      </c>
      <c r="F8" s="32">
        <v>37127.434560683803</v>
      </c>
      <c r="G8" s="32">
        <v>173780.08299829101</v>
      </c>
      <c r="H8" s="32">
        <v>0.17603656327851</v>
      </c>
    </row>
    <row r="9" spans="1:8" ht="14.25" x14ac:dyDescent="0.2">
      <c r="A9" s="32">
        <v>8</v>
      </c>
      <c r="B9" s="33">
        <v>19</v>
      </c>
      <c r="C9" s="32">
        <v>13955</v>
      </c>
      <c r="D9" s="32">
        <v>124475.981418803</v>
      </c>
      <c r="E9" s="32">
        <v>129484.513618803</v>
      </c>
      <c r="F9" s="32">
        <v>-5008.5321999999996</v>
      </c>
      <c r="G9" s="32">
        <v>129484.513618803</v>
      </c>
      <c r="H9" s="32">
        <v>-4.0236936820354403E-2</v>
      </c>
    </row>
    <row r="10" spans="1:8" ht="14.25" x14ac:dyDescent="0.2">
      <c r="A10" s="32">
        <v>9</v>
      </c>
      <c r="B10" s="33">
        <v>21</v>
      </c>
      <c r="C10" s="32">
        <v>145690</v>
      </c>
      <c r="D10" s="32">
        <v>628139.73633675196</v>
      </c>
      <c r="E10" s="32">
        <v>613220.006045299</v>
      </c>
      <c r="F10" s="32">
        <v>14919.730291452999</v>
      </c>
      <c r="G10" s="32">
        <v>613220.006045299</v>
      </c>
      <c r="H10" s="36">
        <v>2.3752247196560699E-2</v>
      </c>
    </row>
    <row r="11" spans="1:8" ht="14.25" x14ac:dyDescent="0.2">
      <c r="A11" s="32">
        <v>10</v>
      </c>
      <c r="B11" s="33">
        <v>22</v>
      </c>
      <c r="C11" s="32">
        <v>26726</v>
      </c>
      <c r="D11" s="32">
        <v>490743.44008119701</v>
      </c>
      <c r="E11" s="32">
        <v>437340.397791453</v>
      </c>
      <c r="F11" s="32">
        <v>53403.0422897436</v>
      </c>
      <c r="G11" s="32">
        <v>437340.397791453</v>
      </c>
      <c r="H11" s="32">
        <v>0.10882069514960301</v>
      </c>
    </row>
    <row r="12" spans="1:8" ht="14.25" x14ac:dyDescent="0.2">
      <c r="A12" s="32">
        <v>11</v>
      </c>
      <c r="B12" s="33">
        <v>23</v>
      </c>
      <c r="C12" s="32">
        <v>136138.09700000001</v>
      </c>
      <c r="D12" s="32">
        <v>1342242.39975214</v>
      </c>
      <c r="E12" s="32">
        <v>1133145.8053589701</v>
      </c>
      <c r="F12" s="32">
        <v>209096.594393162</v>
      </c>
      <c r="G12" s="32">
        <v>1133145.8053589701</v>
      </c>
      <c r="H12" s="32">
        <v>0.155781544698465</v>
      </c>
    </row>
    <row r="13" spans="1:8" ht="14.25" x14ac:dyDescent="0.2">
      <c r="A13" s="32">
        <v>12</v>
      </c>
      <c r="B13" s="33">
        <v>24</v>
      </c>
      <c r="C13" s="32">
        <v>26935.1</v>
      </c>
      <c r="D13" s="32">
        <v>514477.07721025601</v>
      </c>
      <c r="E13" s="32">
        <v>468867.872368376</v>
      </c>
      <c r="F13" s="32">
        <v>45609.204841880302</v>
      </c>
      <c r="G13" s="32">
        <v>468867.872368376</v>
      </c>
      <c r="H13" s="32">
        <v>8.86515781989657E-2</v>
      </c>
    </row>
    <row r="14" spans="1:8" ht="14.25" x14ac:dyDescent="0.2">
      <c r="A14" s="32">
        <v>13</v>
      </c>
      <c r="B14" s="33">
        <v>25</v>
      </c>
      <c r="C14" s="32">
        <v>77340</v>
      </c>
      <c r="D14" s="32">
        <v>783465.83180000004</v>
      </c>
      <c r="E14" s="32">
        <v>706424.12659999996</v>
      </c>
      <c r="F14" s="32">
        <v>77041.705199999997</v>
      </c>
      <c r="G14" s="32">
        <v>706424.12659999996</v>
      </c>
      <c r="H14" s="32">
        <v>9.8334480041073299E-2</v>
      </c>
    </row>
    <row r="15" spans="1:8" ht="14.25" x14ac:dyDescent="0.2">
      <c r="A15" s="32">
        <v>14</v>
      </c>
      <c r="B15" s="33">
        <v>26</v>
      </c>
      <c r="C15" s="32">
        <v>60316</v>
      </c>
      <c r="D15" s="32">
        <v>332913.8947</v>
      </c>
      <c r="E15" s="32">
        <v>297404.78120000003</v>
      </c>
      <c r="F15" s="32">
        <v>35509.113499999999</v>
      </c>
      <c r="G15" s="32">
        <v>297404.78120000003</v>
      </c>
      <c r="H15" s="32">
        <v>0.106661554429858</v>
      </c>
    </row>
    <row r="16" spans="1:8" ht="14.25" x14ac:dyDescent="0.2">
      <c r="A16" s="32">
        <v>15</v>
      </c>
      <c r="B16" s="33">
        <v>27</v>
      </c>
      <c r="C16" s="32">
        <v>130829.182</v>
      </c>
      <c r="D16" s="32">
        <v>1106187.1228</v>
      </c>
      <c r="E16" s="32">
        <v>993987.42689999996</v>
      </c>
      <c r="F16" s="32">
        <v>112199.69590000001</v>
      </c>
      <c r="G16" s="32">
        <v>993987.42689999996</v>
      </c>
      <c r="H16" s="32">
        <v>0.101429218969751</v>
      </c>
    </row>
    <row r="17" spans="1:8" ht="14.25" x14ac:dyDescent="0.2">
      <c r="A17" s="32">
        <v>16</v>
      </c>
      <c r="B17" s="33">
        <v>29</v>
      </c>
      <c r="C17" s="32">
        <v>169549</v>
      </c>
      <c r="D17" s="32">
        <v>2228125.39742991</v>
      </c>
      <c r="E17" s="32">
        <v>1980893.8979444399</v>
      </c>
      <c r="F17" s="32">
        <v>247231.49948547001</v>
      </c>
      <c r="G17" s="32">
        <v>1980893.8979444399</v>
      </c>
      <c r="H17" s="32">
        <v>0.110959418967463</v>
      </c>
    </row>
    <row r="18" spans="1:8" ht="14.25" x14ac:dyDescent="0.2">
      <c r="A18" s="32">
        <v>17</v>
      </c>
      <c r="B18" s="33">
        <v>31</v>
      </c>
      <c r="C18" s="32">
        <v>26813.753000000001</v>
      </c>
      <c r="D18" s="32">
        <v>227666.36056578899</v>
      </c>
      <c r="E18" s="32">
        <v>238192.482597319</v>
      </c>
      <c r="F18" s="32">
        <v>-10526.1220315296</v>
      </c>
      <c r="G18" s="32">
        <v>238192.482597319</v>
      </c>
      <c r="H18" s="32">
        <v>-4.6234858787966897E-2</v>
      </c>
    </row>
    <row r="19" spans="1:8" ht="14.25" x14ac:dyDescent="0.2">
      <c r="A19" s="32">
        <v>18</v>
      </c>
      <c r="B19" s="33">
        <v>32</v>
      </c>
      <c r="C19" s="32">
        <v>26066.046999999999</v>
      </c>
      <c r="D19" s="32">
        <v>381615.91981183703</v>
      </c>
      <c r="E19" s="32">
        <v>357879.96550752397</v>
      </c>
      <c r="F19" s="32">
        <v>23735.954304313698</v>
      </c>
      <c r="G19" s="32">
        <v>357879.96550752397</v>
      </c>
      <c r="H19" s="32">
        <v>6.2198543278847301E-2</v>
      </c>
    </row>
    <row r="20" spans="1:8" ht="14.25" x14ac:dyDescent="0.2">
      <c r="A20" s="32">
        <v>19</v>
      </c>
      <c r="B20" s="33">
        <v>33</v>
      </c>
      <c r="C20" s="32">
        <v>35239.631999999998</v>
      </c>
      <c r="D20" s="32">
        <v>552540.26706616697</v>
      </c>
      <c r="E20" s="32">
        <v>426190.834889522</v>
      </c>
      <c r="F20" s="32">
        <v>126349.43217664601</v>
      </c>
      <c r="G20" s="32">
        <v>426190.834889522</v>
      </c>
      <c r="H20" s="32">
        <v>0.22867008923625701</v>
      </c>
    </row>
    <row r="21" spans="1:8" ht="14.25" x14ac:dyDescent="0.2">
      <c r="A21" s="32">
        <v>20</v>
      </c>
      <c r="B21" s="33">
        <v>34</v>
      </c>
      <c r="C21" s="32">
        <v>37566.07</v>
      </c>
      <c r="D21" s="32">
        <v>225787.42581829699</v>
      </c>
      <c r="E21" s="32">
        <v>163948.15995965601</v>
      </c>
      <c r="F21" s="32">
        <v>61839.2658586408</v>
      </c>
      <c r="G21" s="32">
        <v>163948.15995965601</v>
      </c>
      <c r="H21" s="32">
        <v>0.27388268250334802</v>
      </c>
    </row>
    <row r="22" spans="1:8" ht="14.25" x14ac:dyDescent="0.2">
      <c r="A22" s="32">
        <v>21</v>
      </c>
      <c r="B22" s="33">
        <v>35</v>
      </c>
      <c r="C22" s="32">
        <v>66185.463000000003</v>
      </c>
      <c r="D22" s="32">
        <v>1628641.1225964599</v>
      </c>
      <c r="E22" s="32">
        <v>1564459.1730973499</v>
      </c>
      <c r="F22" s="32">
        <v>64181.949499114999</v>
      </c>
      <c r="G22" s="32">
        <v>1564459.1730973499</v>
      </c>
      <c r="H22" s="32">
        <v>3.9408282529912401E-2</v>
      </c>
    </row>
    <row r="23" spans="1:8" ht="14.25" x14ac:dyDescent="0.2">
      <c r="A23" s="32">
        <v>22</v>
      </c>
      <c r="B23" s="33">
        <v>36</v>
      </c>
      <c r="C23" s="32">
        <v>141868.88399999999</v>
      </c>
      <c r="D23" s="32">
        <v>620694.49377876101</v>
      </c>
      <c r="E23" s="32">
        <v>526112.32325244998</v>
      </c>
      <c r="F23" s="32">
        <v>94582.170526311107</v>
      </c>
      <c r="G23" s="32">
        <v>526112.32325244998</v>
      </c>
      <c r="H23" s="32">
        <v>0.152381197955372</v>
      </c>
    </row>
    <row r="24" spans="1:8" ht="14.25" x14ac:dyDescent="0.2">
      <c r="A24" s="32">
        <v>23</v>
      </c>
      <c r="B24" s="33">
        <v>37</v>
      </c>
      <c r="C24" s="32">
        <v>76959.872000000003</v>
      </c>
      <c r="D24" s="32">
        <v>746224.06198584102</v>
      </c>
      <c r="E24" s="32">
        <v>639727.59340159199</v>
      </c>
      <c r="F24" s="32">
        <v>106496.468584249</v>
      </c>
      <c r="G24" s="32">
        <v>639727.59340159199</v>
      </c>
      <c r="H24" s="32">
        <v>0.14271379604249501</v>
      </c>
    </row>
    <row r="25" spans="1:8" ht="14.25" x14ac:dyDescent="0.2">
      <c r="A25" s="32">
        <v>24</v>
      </c>
      <c r="B25" s="33">
        <v>38</v>
      </c>
      <c r="C25" s="32">
        <v>138901.41099999999</v>
      </c>
      <c r="D25" s="32">
        <v>702169.18471769895</v>
      </c>
      <c r="E25" s="32">
        <v>670228.88540177001</v>
      </c>
      <c r="F25" s="32">
        <v>31940.299315929198</v>
      </c>
      <c r="G25" s="32">
        <v>670228.88540177001</v>
      </c>
      <c r="H25" s="32">
        <v>4.5488039081023598E-2</v>
      </c>
    </row>
    <row r="26" spans="1:8" ht="14.25" x14ac:dyDescent="0.2">
      <c r="A26" s="32">
        <v>25</v>
      </c>
      <c r="B26" s="33">
        <v>39</v>
      </c>
      <c r="C26" s="32">
        <v>92906.577000000005</v>
      </c>
      <c r="D26" s="32">
        <v>121082.46375296899</v>
      </c>
      <c r="E26" s="32">
        <v>87661.074482322394</v>
      </c>
      <c r="F26" s="32">
        <v>33421.389270646403</v>
      </c>
      <c r="G26" s="32">
        <v>87661.074482322394</v>
      </c>
      <c r="H26" s="32">
        <v>0.27602171474502202</v>
      </c>
    </row>
    <row r="27" spans="1:8" ht="14.25" x14ac:dyDescent="0.2">
      <c r="A27" s="32">
        <v>26</v>
      </c>
      <c r="B27" s="33">
        <v>42</v>
      </c>
      <c r="C27" s="32">
        <v>24565.53</v>
      </c>
      <c r="D27" s="32">
        <v>352075.68060000002</v>
      </c>
      <c r="E27" s="32">
        <v>341835.859</v>
      </c>
      <c r="F27" s="32">
        <v>10239.821599999999</v>
      </c>
      <c r="G27" s="32">
        <v>341835.859</v>
      </c>
      <c r="H27" s="32">
        <v>2.90841491310888E-2</v>
      </c>
    </row>
    <row r="28" spans="1:8" ht="14.25" x14ac:dyDescent="0.2">
      <c r="A28" s="32">
        <v>27</v>
      </c>
      <c r="B28" s="33">
        <v>75</v>
      </c>
      <c r="C28" s="32">
        <v>271</v>
      </c>
      <c r="D28" s="32">
        <v>180516.23931623899</v>
      </c>
      <c r="E28" s="32">
        <v>172043.961538462</v>
      </c>
      <c r="F28" s="32">
        <v>8472.2777777777792</v>
      </c>
      <c r="G28" s="32">
        <v>172043.961538462</v>
      </c>
      <c r="H28" s="32">
        <v>4.6933604477187897E-2</v>
      </c>
    </row>
    <row r="29" spans="1:8" ht="14.25" x14ac:dyDescent="0.2">
      <c r="A29" s="32">
        <v>28</v>
      </c>
      <c r="B29" s="33">
        <v>76</v>
      </c>
      <c r="C29" s="32">
        <v>2524</v>
      </c>
      <c r="D29" s="32">
        <v>386976.84087521402</v>
      </c>
      <c r="E29" s="32">
        <v>357875.94464957301</v>
      </c>
      <c r="F29" s="32">
        <v>29100.896225641001</v>
      </c>
      <c r="G29" s="32">
        <v>357875.94464957301</v>
      </c>
      <c r="H29" s="32">
        <v>7.5200614485932599E-2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19994.735647833</v>
      </c>
      <c r="E30" s="32">
        <v>16657.161863701702</v>
      </c>
      <c r="F30" s="32">
        <v>3337.5737841313098</v>
      </c>
      <c r="G30" s="32">
        <v>16657.161863701702</v>
      </c>
      <c r="H30" s="32">
        <v>0.166922626181008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2014-12-23T00:24:52Z</dcterms:modified>
</cp:coreProperties>
</file>