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G35" i="2" s="1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6" i="2" l="1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L35" i="2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<sst xmlns="http://schemas.openxmlformats.org/spreadsheetml/2006/main" count="113" uniqueCount="71">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</sst>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279" Type="http://schemas.openxmlformats.org/officeDocument/2006/relationships/hyperlink" Target="cid:c02295e2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0" sqref="E30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7" t="s">
        <v>5</v>
      </c>
      <c r="B3" s="37"/>
      <c r="C3" s="37"/>
      <c r="D3" s="37"/>
      <c r="E3" s="15">
        <f>RA!D7</f>
        <v>23152369.6708</v>
      </c>
      <c r="F3" s="25">
        <f>RA!I7</f>
        <v>2302992.8117</v>
      </c>
      <c r="G3" s="16">
        <f>E3-F3</f>
        <v>20849376.859099999</v>
      </c>
      <c r="H3" s="27">
        <f>RA!J7</f>
        <v>9.9471148934035796</v>
      </c>
      <c r="I3" s="20">
        <f>SUM(I4:I39)</f>
        <v>23286357.996805299</v>
      </c>
      <c r="J3" s="21">
        <f>SUM(J4:J39)</f>
        <v>20849376.89321962</v>
      </c>
      <c r="K3" s="22">
        <f>E3-I3</f>
        <v>-133988.32600529864</v>
      </c>
      <c r="L3" s="22">
        <f>G3-J3</f>
        <v>-3.41196209192276E-2</v>
      </c>
    </row>
    <row r="4" spans="1:12" x14ac:dyDescent="0.15">
      <c r="A4" s="38">
        <f>RA!A8</f>
        <v>41655</v>
      </c>
      <c r="B4" s="12">
        <v>12</v>
      </c>
      <c r="C4" s="35" t="s">
        <v>6</v>
      </c>
      <c r="D4" s="35"/>
      <c r="E4" s="15">
        <f>VLOOKUP(C4,RA!B8:D39,3,0)</f>
        <v>1027902.6249000001</v>
      </c>
      <c r="F4" s="25">
        <f>VLOOKUP(C4,RA!B8:I43,8,0)</f>
        <v>126749.735</v>
      </c>
      <c r="G4" s="16">
        <f t="shared" ref="G4:G39" si="0">E4-F4</f>
        <v>901152.88990000007</v>
      </c>
      <c r="H4" s="27">
        <f>RA!J8</f>
        <v>12.330908777699699</v>
      </c>
      <c r="I4" s="20">
        <f>VLOOKUP(B4,RMS!B:D,3,FALSE)</f>
        <v>1036240.0336521399</v>
      </c>
      <c r="J4" s="21">
        <f>VLOOKUP(B4,RMS!B:E,4,FALSE)</f>
        <v>901152.89336923102</v>
      </c>
      <c r="K4" s="22">
        <f t="shared" ref="K4:K39" si="1">E4-I4</f>
        <v>-8337.4087521398906</v>
      </c>
      <c r="L4" s="22">
        <f t="shared" ref="L4:L39" si="2">G4-J4</f>
        <v>-3.4692309563979506E-3</v>
      </c>
    </row>
    <row r="5" spans="1:12" x14ac:dyDescent="0.15">
      <c r="A5" s="38"/>
      <c r="B5" s="12">
        <v>13</v>
      </c>
      <c r="C5" s="35" t="s">
        <v>7</v>
      </c>
      <c r="D5" s="35"/>
      <c r="E5" s="15">
        <f>VLOOKUP(C5,RA!B8:D40,3,0)</f>
        <v>126613.4485</v>
      </c>
      <c r="F5" s="25">
        <f>VLOOKUP(C5,RA!B9:I44,8,0)</f>
        <v>28260.459299999999</v>
      </c>
      <c r="G5" s="16">
        <f t="shared" si="0"/>
        <v>98352.989199999996</v>
      </c>
      <c r="H5" s="27">
        <f>RA!J9</f>
        <v>22.3202666342351</v>
      </c>
      <c r="I5" s="20">
        <f>VLOOKUP(B5,RMS!B:D,3,FALSE)</f>
        <v>127236.980555049</v>
      </c>
      <c r="J5" s="21">
        <f>VLOOKUP(B5,RMS!B:E,4,FALSE)</f>
        <v>98352.994176242297</v>
      </c>
      <c r="K5" s="22">
        <f t="shared" si="1"/>
        <v>-623.53205504899961</v>
      </c>
      <c r="L5" s="22">
        <f t="shared" si="2"/>
        <v>-4.9762423004722223E-3</v>
      </c>
    </row>
    <row r="6" spans="1:12" x14ac:dyDescent="0.15">
      <c r="A6" s="38"/>
      <c r="B6" s="12">
        <v>14</v>
      </c>
      <c r="C6" s="35" t="s">
        <v>8</v>
      </c>
      <c r="D6" s="35"/>
      <c r="E6" s="15">
        <f>VLOOKUP(C6,RA!B10:D41,3,0)</f>
        <v>210386.3278</v>
      </c>
      <c r="F6" s="25">
        <f>VLOOKUP(C6,RA!B10:I45,8,0)</f>
        <v>53554.120499999997</v>
      </c>
      <c r="G6" s="16">
        <f t="shared" si="0"/>
        <v>156832.20730000001</v>
      </c>
      <c r="H6" s="27">
        <f>RA!J10</f>
        <v>25.4551334490282</v>
      </c>
      <c r="I6" s="20">
        <f>VLOOKUP(B6,RMS!B:D,3,FALSE)</f>
        <v>211516.92134871799</v>
      </c>
      <c r="J6" s="21">
        <f>VLOOKUP(B6,RMS!B:E,4,FALSE)</f>
        <v>156832.207429915</v>
      </c>
      <c r="K6" s="22">
        <f t="shared" si="1"/>
        <v>-1130.5935487179959</v>
      </c>
      <c r="L6" s="22">
        <f t="shared" si="2"/>
        <v>-1.2991498806513846E-4</v>
      </c>
    </row>
    <row r="7" spans="1:12" x14ac:dyDescent="0.15">
      <c r="A7" s="38"/>
      <c r="B7" s="12">
        <v>15</v>
      </c>
      <c r="C7" s="35" t="s">
        <v>9</v>
      </c>
      <c r="D7" s="35"/>
      <c r="E7" s="15">
        <f>VLOOKUP(C7,RA!B10:D42,3,0)</f>
        <v>12035.7652</v>
      </c>
      <c r="F7" s="25">
        <f>VLOOKUP(C7,RA!B11:I46,8,0)</f>
        <v>12960.1314</v>
      </c>
      <c r="G7" s="16">
        <f t="shared" si="0"/>
        <v>-924.36620000000039</v>
      </c>
      <c r="H7" s="27">
        <f>RA!J11</f>
        <v>107.68016145745401</v>
      </c>
      <c r="I7" s="20">
        <f>VLOOKUP(B7,RMS!B:D,3,FALSE)</f>
        <v>12193.7060940171</v>
      </c>
      <c r="J7" s="21">
        <f>VLOOKUP(B7,RMS!B:E,4,FALSE)</f>
        <v>-924.36629145299105</v>
      </c>
      <c r="K7" s="22">
        <f t="shared" si="1"/>
        <v>-157.94089401709971</v>
      </c>
      <c r="L7" s="22">
        <f t="shared" si="2"/>
        <v>9.1452990659490752E-5</v>
      </c>
    </row>
    <row r="8" spans="1:12" x14ac:dyDescent="0.15">
      <c r="A8" s="38"/>
      <c r="B8" s="12">
        <v>16</v>
      </c>
      <c r="C8" s="35" t="s">
        <v>10</v>
      </c>
      <c r="D8" s="35"/>
      <c r="E8" s="15">
        <f>VLOOKUP(C8,RA!B12:D43,3,0)</f>
        <v>379964.00040000002</v>
      </c>
      <c r="F8" s="25">
        <f>VLOOKUP(C8,RA!B12:I47,8,0)</f>
        <v>-1106.498</v>
      </c>
      <c r="G8" s="16">
        <f t="shared" si="0"/>
        <v>381070.49840000004</v>
      </c>
      <c r="H8" s="27">
        <f>RA!J12</f>
        <v>-0.29121127234031502</v>
      </c>
      <c r="I8" s="20">
        <f>VLOOKUP(B8,RMS!B:D,3,FALSE)</f>
        <v>391239.48908888898</v>
      </c>
      <c r="J8" s="21">
        <f>VLOOKUP(B8,RMS!B:E,4,FALSE)</f>
        <v>381070.49781196599</v>
      </c>
      <c r="K8" s="22">
        <f t="shared" si="1"/>
        <v>-11275.48868888896</v>
      </c>
      <c r="L8" s="22">
        <f t="shared" si="2"/>
        <v>5.8803404681384563E-4</v>
      </c>
    </row>
    <row r="9" spans="1:12" x14ac:dyDescent="0.15">
      <c r="A9" s="38"/>
      <c r="B9" s="12">
        <v>17</v>
      </c>
      <c r="C9" s="35" t="s">
        <v>11</v>
      </c>
      <c r="D9" s="35"/>
      <c r="E9" s="15">
        <f>VLOOKUP(C9,RA!B12:D44,3,0)</f>
        <v>443614.5698</v>
      </c>
      <c r="F9" s="25">
        <f>VLOOKUP(C9,RA!B13:I48,8,0)</f>
        <v>75022.624899999995</v>
      </c>
      <c r="G9" s="16">
        <f t="shared" si="0"/>
        <v>368591.9449</v>
      </c>
      <c r="H9" s="27">
        <f>RA!J13</f>
        <v>16.911668373251</v>
      </c>
      <c r="I9" s="20">
        <f>VLOOKUP(B9,RMS!B:D,3,FALSE)</f>
        <v>445851.08779914503</v>
      </c>
      <c r="J9" s="21">
        <f>VLOOKUP(B9,RMS!B:E,4,FALSE)</f>
        <v>368591.94472991501</v>
      </c>
      <c r="K9" s="22">
        <f t="shared" si="1"/>
        <v>-2236.5179991450277</v>
      </c>
      <c r="L9" s="22">
        <f t="shared" si="2"/>
        <v>1.7008499708026648E-4</v>
      </c>
    </row>
    <row r="10" spans="1:12" x14ac:dyDescent="0.15">
      <c r="A10" s="38"/>
      <c r="B10" s="12">
        <v>18</v>
      </c>
      <c r="C10" s="35" t="s">
        <v>12</v>
      </c>
      <c r="D10" s="35"/>
      <c r="E10" s="15">
        <f>VLOOKUP(C10,RA!B14:D45,3,0)</f>
        <v>285997.47509999998</v>
      </c>
      <c r="F10" s="25">
        <f>VLOOKUP(C10,RA!B14:I49,8,0)</f>
        <v>38932.617200000001</v>
      </c>
      <c r="G10" s="16">
        <f t="shared" si="0"/>
        <v>247064.85789999997</v>
      </c>
      <c r="H10" s="27">
        <f>RA!J14</f>
        <v>13.612923396049901</v>
      </c>
      <c r="I10" s="20">
        <f>VLOOKUP(B10,RMS!B:D,3,FALSE)</f>
        <v>289899.37280170899</v>
      </c>
      <c r="J10" s="21">
        <f>VLOOKUP(B10,RMS!B:E,4,FALSE)</f>
        <v>247064.861522222</v>
      </c>
      <c r="K10" s="22">
        <f t="shared" si="1"/>
        <v>-3901.8977017090074</v>
      </c>
      <c r="L10" s="22">
        <f t="shared" si="2"/>
        <v>-3.6222220223862678E-3</v>
      </c>
    </row>
    <row r="11" spans="1:12" x14ac:dyDescent="0.15">
      <c r="A11" s="38"/>
      <c r="B11" s="12">
        <v>19</v>
      </c>
      <c r="C11" s="35" t="s">
        <v>13</v>
      </c>
      <c r="D11" s="35"/>
      <c r="E11" s="15">
        <f>VLOOKUP(C11,RA!B14:D46,3,0)</f>
        <v>163957.29639999999</v>
      </c>
      <c r="F11" s="25">
        <f>VLOOKUP(C11,RA!B15:I50,8,0)</f>
        <v>3659.3132000000001</v>
      </c>
      <c r="G11" s="16">
        <f t="shared" si="0"/>
        <v>160297.98319999999</v>
      </c>
      <c r="H11" s="27">
        <f>RA!J15</f>
        <v>2.2318696882342599</v>
      </c>
      <c r="I11" s="20">
        <f>VLOOKUP(B11,RMS!B:D,3,FALSE)</f>
        <v>166226.46788034201</v>
      </c>
      <c r="J11" s="21">
        <f>VLOOKUP(B11,RMS!B:E,4,FALSE)</f>
        <v>160297.98174273499</v>
      </c>
      <c r="K11" s="22">
        <f t="shared" si="1"/>
        <v>-2269.1714803420182</v>
      </c>
      <c r="L11" s="22">
        <f t="shared" si="2"/>
        <v>1.4572649961337447E-3</v>
      </c>
    </row>
    <row r="12" spans="1:12" x14ac:dyDescent="0.15">
      <c r="A12" s="38"/>
      <c r="B12" s="12">
        <v>21</v>
      </c>
      <c r="C12" s="35" t="s">
        <v>14</v>
      </c>
      <c r="D12" s="35"/>
      <c r="E12" s="15">
        <f>VLOOKUP(C12,RA!B16:D47,3,0)</f>
        <v>682148.10389999999</v>
      </c>
      <c r="F12" s="25">
        <f>VLOOKUP(C12,RA!B16:I51,8,0)</f>
        <v>53557.192600000002</v>
      </c>
      <c r="G12" s="16">
        <f t="shared" si="0"/>
        <v>628590.91130000004</v>
      </c>
      <c r="H12" s="27">
        <f>RA!J16</f>
        <v>7.8512558040989999</v>
      </c>
      <c r="I12" s="20">
        <f>VLOOKUP(B12,RMS!B:D,3,FALSE)</f>
        <v>683807.79449999996</v>
      </c>
      <c r="J12" s="21">
        <f>VLOOKUP(B12,RMS!B:E,4,FALSE)</f>
        <v>628590.91130000004</v>
      </c>
      <c r="K12" s="22">
        <f t="shared" si="1"/>
        <v>-1659.6905999999726</v>
      </c>
      <c r="L12" s="22">
        <f t="shared" si="2"/>
        <v>0</v>
      </c>
    </row>
    <row r="13" spans="1:12" x14ac:dyDescent="0.15">
      <c r="A13" s="38"/>
      <c r="B13" s="12">
        <v>22</v>
      </c>
      <c r="C13" s="35" t="s">
        <v>15</v>
      </c>
      <c r="D13" s="35"/>
      <c r="E13" s="15">
        <f>VLOOKUP(C13,RA!B16:D48,3,0)</f>
        <v>987789.93559999997</v>
      </c>
      <c r="F13" s="25">
        <f>VLOOKUP(C13,RA!B17:I52,8,0)</f>
        <v>20226.336899999998</v>
      </c>
      <c r="G13" s="16">
        <f t="shared" si="0"/>
        <v>967563.59869999997</v>
      </c>
      <c r="H13" s="27">
        <f>RA!J17</f>
        <v>2.0476354507210299</v>
      </c>
      <c r="I13" s="20">
        <f>VLOOKUP(B13,RMS!B:D,3,FALSE)</f>
        <v>988844.10919230804</v>
      </c>
      <c r="J13" s="21">
        <f>VLOOKUP(B13,RMS!B:E,4,FALSE)</f>
        <v>967563.59932307701</v>
      </c>
      <c r="K13" s="22">
        <f t="shared" si="1"/>
        <v>-1054.1735923080705</v>
      </c>
      <c r="L13" s="22">
        <f t="shared" si="2"/>
        <v>-6.2307703774422407E-4</v>
      </c>
    </row>
    <row r="14" spans="1:12" x14ac:dyDescent="0.15">
      <c r="A14" s="38"/>
      <c r="B14" s="12">
        <v>23</v>
      </c>
      <c r="C14" s="35" t="s">
        <v>16</v>
      </c>
      <c r="D14" s="35"/>
      <c r="E14" s="15">
        <f>VLOOKUP(C14,RA!B18:D49,3,0)</f>
        <v>3382991.0855</v>
      </c>
      <c r="F14" s="25">
        <f>VLOOKUP(C14,RA!B18:I53,8,0)</f>
        <v>431151.17139999999</v>
      </c>
      <c r="G14" s="16">
        <f t="shared" si="0"/>
        <v>2951839.9141000002</v>
      </c>
      <c r="H14" s="27">
        <f>RA!J18</f>
        <v>12.7446735892382</v>
      </c>
      <c r="I14" s="20">
        <f>VLOOKUP(B14,RMS!B:D,3,FALSE)</f>
        <v>3393577.24265128</v>
      </c>
      <c r="J14" s="21">
        <f>VLOOKUP(B14,RMS!B:E,4,FALSE)</f>
        <v>2951839.9471316198</v>
      </c>
      <c r="K14" s="22">
        <f t="shared" si="1"/>
        <v>-10586.157151279971</v>
      </c>
      <c r="L14" s="22">
        <f t="shared" si="2"/>
        <v>-3.3031619619578123E-2</v>
      </c>
    </row>
    <row r="15" spans="1:12" x14ac:dyDescent="0.15">
      <c r="A15" s="38"/>
      <c r="B15" s="12">
        <v>24</v>
      </c>
      <c r="C15" s="35" t="s">
        <v>17</v>
      </c>
      <c r="D15" s="35"/>
      <c r="E15" s="15">
        <f>VLOOKUP(C15,RA!B18:D50,3,0)</f>
        <v>681883.83100000001</v>
      </c>
      <c r="F15" s="25">
        <f>VLOOKUP(C15,RA!B19:I54,8,0)</f>
        <v>57011.876799999998</v>
      </c>
      <c r="G15" s="16">
        <f t="shared" si="0"/>
        <v>624871.95420000004</v>
      </c>
      <c r="H15" s="27">
        <f>RA!J19</f>
        <v>8.36093689395606</v>
      </c>
      <c r="I15" s="20">
        <f>VLOOKUP(B15,RMS!B:D,3,FALSE)</f>
        <v>683323.02771538496</v>
      </c>
      <c r="J15" s="21">
        <f>VLOOKUP(B15,RMS!B:E,4,FALSE)</f>
        <v>624871.95412222203</v>
      </c>
      <c r="K15" s="22">
        <f t="shared" si="1"/>
        <v>-1439.1967153849546</v>
      </c>
      <c r="L15" s="22">
        <f t="shared" si="2"/>
        <v>7.7778007835149765E-5</v>
      </c>
    </row>
    <row r="16" spans="1:12" x14ac:dyDescent="0.15">
      <c r="A16" s="38"/>
      <c r="B16" s="12">
        <v>25</v>
      </c>
      <c r="C16" s="35" t="s">
        <v>18</v>
      </c>
      <c r="D16" s="35"/>
      <c r="E16" s="15">
        <f>VLOOKUP(C16,RA!B20:D51,3,0)</f>
        <v>1714375.9324</v>
      </c>
      <c r="F16" s="25">
        <f>VLOOKUP(C16,RA!B20:I55,8,0)</f>
        <v>96220.243100000007</v>
      </c>
      <c r="G16" s="16">
        <f t="shared" si="0"/>
        <v>1618155.6893</v>
      </c>
      <c r="H16" s="27">
        <f>RA!J20</f>
        <v>5.6125521410755397</v>
      </c>
      <c r="I16" s="20">
        <f>VLOOKUP(B16,RMS!B:D,3,FALSE)</f>
        <v>1736039.3038000001</v>
      </c>
      <c r="J16" s="21">
        <f>VLOOKUP(B16,RMS!B:E,4,FALSE)</f>
        <v>1618155.6893</v>
      </c>
      <c r="K16" s="22">
        <f t="shared" si="1"/>
        <v>-21663.371400000062</v>
      </c>
      <c r="L16" s="22">
        <f t="shared" si="2"/>
        <v>0</v>
      </c>
    </row>
    <row r="17" spans="1:12" x14ac:dyDescent="0.15">
      <c r="A17" s="38"/>
      <c r="B17" s="12">
        <v>26</v>
      </c>
      <c r="C17" s="35" t="s">
        <v>19</v>
      </c>
      <c r="D17" s="35"/>
      <c r="E17" s="15">
        <f>VLOOKUP(C17,RA!B20:D52,3,0)</f>
        <v>490476.17570000002</v>
      </c>
      <c r="F17" s="25">
        <f>VLOOKUP(C17,RA!B21:I56,8,0)</f>
        <v>68584.255399999995</v>
      </c>
      <c r="G17" s="16">
        <f t="shared" si="0"/>
        <v>421891.9203</v>
      </c>
      <c r="H17" s="27">
        <f>RA!J21</f>
        <v>13.9831981241734</v>
      </c>
      <c r="I17" s="20">
        <f>VLOOKUP(B17,RMS!B:D,3,FALSE)</f>
        <v>492365.50168774702</v>
      </c>
      <c r="J17" s="21">
        <f>VLOOKUP(B17,RMS!B:E,4,FALSE)</f>
        <v>421891.92019080999</v>
      </c>
      <c r="K17" s="22">
        <f t="shared" si="1"/>
        <v>-1889.3259877469973</v>
      </c>
      <c r="L17" s="22">
        <f t="shared" si="2"/>
        <v>1.0919000487774611E-4</v>
      </c>
    </row>
    <row r="18" spans="1:12" x14ac:dyDescent="0.15">
      <c r="A18" s="38"/>
      <c r="B18" s="12">
        <v>27</v>
      </c>
      <c r="C18" s="35" t="s">
        <v>20</v>
      </c>
      <c r="D18" s="35"/>
      <c r="E18" s="15">
        <f>VLOOKUP(C18,RA!B22:D53,3,0)</f>
        <v>1395909.0279999999</v>
      </c>
      <c r="F18" s="25">
        <f>VLOOKUP(C18,RA!B22:I57,8,0)</f>
        <v>138137.89230000001</v>
      </c>
      <c r="G18" s="16">
        <f t="shared" si="0"/>
        <v>1257771.1357</v>
      </c>
      <c r="H18" s="27">
        <f>RA!J22</f>
        <v>9.8959093701054606</v>
      </c>
      <c r="I18" s="20">
        <f>VLOOKUP(B18,RMS!B:D,3,FALSE)</f>
        <v>1400294.20159915</v>
      </c>
      <c r="J18" s="21">
        <f>VLOOKUP(B18,RMS!B:E,4,FALSE)</f>
        <v>1257771.13613932</v>
      </c>
      <c r="K18" s="22">
        <f t="shared" si="1"/>
        <v>-4385.1735991500318</v>
      </c>
      <c r="L18" s="22">
        <f t="shared" si="2"/>
        <v>-4.3931999243795872E-4</v>
      </c>
    </row>
    <row r="19" spans="1:12" x14ac:dyDescent="0.15">
      <c r="A19" s="38"/>
      <c r="B19" s="12">
        <v>29</v>
      </c>
      <c r="C19" s="35" t="s">
        <v>21</v>
      </c>
      <c r="D19" s="35"/>
      <c r="E19" s="15">
        <f>VLOOKUP(C19,RA!B22:D54,3,0)</f>
        <v>2777530.6201999998</v>
      </c>
      <c r="F19" s="25">
        <f>VLOOKUP(C19,RA!B23:I58,8,0)</f>
        <v>218443.74600000001</v>
      </c>
      <c r="G19" s="16">
        <f t="shared" si="0"/>
        <v>2559086.8742</v>
      </c>
      <c r="H19" s="27">
        <f>RA!J23</f>
        <v>7.8646746290152798</v>
      </c>
      <c r="I19" s="20">
        <f>VLOOKUP(B19,RMS!B:D,3,FALSE)</f>
        <v>2800897.2213888899</v>
      </c>
      <c r="J19" s="21">
        <f>VLOOKUP(B19,RMS!B:E,4,FALSE)</f>
        <v>2559086.91454359</v>
      </c>
      <c r="K19" s="22">
        <f t="shared" si="1"/>
        <v>-23366.60118889017</v>
      </c>
      <c r="L19" s="22">
        <f t="shared" si="2"/>
        <v>-4.0343590080738068E-2</v>
      </c>
    </row>
    <row r="20" spans="1:12" x14ac:dyDescent="0.15">
      <c r="A20" s="38"/>
      <c r="B20" s="12">
        <v>31</v>
      </c>
      <c r="C20" s="35" t="s">
        <v>22</v>
      </c>
      <c r="D20" s="35"/>
      <c r="E20" s="15">
        <f>VLOOKUP(C20,RA!B24:D55,3,0)</f>
        <v>646467.61869999999</v>
      </c>
      <c r="F20" s="25">
        <f>VLOOKUP(C20,RA!B24:I59,8,0)</f>
        <v>76734.216899999999</v>
      </c>
      <c r="G20" s="16">
        <f t="shared" si="0"/>
        <v>569733.40179999999</v>
      </c>
      <c r="H20" s="27">
        <f>RA!J24</f>
        <v>11.8697696033572</v>
      </c>
      <c r="I20" s="20">
        <f>VLOOKUP(B20,RMS!B:D,3,FALSE)</f>
        <v>649109.05796537304</v>
      </c>
      <c r="J20" s="21">
        <f>VLOOKUP(B20,RMS!B:E,4,FALSE)</f>
        <v>569733.39063337597</v>
      </c>
      <c r="K20" s="22">
        <f t="shared" si="1"/>
        <v>-2641.4392653730465</v>
      </c>
      <c r="L20" s="22">
        <f t="shared" si="2"/>
        <v>1.1166624026373029E-2</v>
      </c>
    </row>
    <row r="21" spans="1:12" x14ac:dyDescent="0.15">
      <c r="A21" s="38"/>
      <c r="B21" s="12">
        <v>32</v>
      </c>
      <c r="C21" s="35" t="s">
        <v>23</v>
      </c>
      <c r="D21" s="35"/>
      <c r="E21" s="15">
        <f>VLOOKUP(C21,RA!B24:D56,3,0)</f>
        <v>423333.29259999999</v>
      </c>
      <c r="F21" s="25">
        <f>VLOOKUP(C21,RA!B25:I60,8,0)</f>
        <v>28061.218099999998</v>
      </c>
      <c r="G21" s="16">
        <f t="shared" si="0"/>
        <v>395272.07449999999</v>
      </c>
      <c r="H21" s="27">
        <f>RA!J25</f>
        <v>6.6286348346607697</v>
      </c>
      <c r="I21" s="20">
        <f>VLOOKUP(B21,RMS!B:D,3,FALSE)</f>
        <v>425142.928538015</v>
      </c>
      <c r="J21" s="21">
        <f>VLOOKUP(B21,RMS!B:E,4,FALSE)</f>
        <v>395272.08381740103</v>
      </c>
      <c r="K21" s="22">
        <f t="shared" si="1"/>
        <v>-1809.6359380150097</v>
      </c>
      <c r="L21" s="22">
        <f t="shared" si="2"/>
        <v>-9.3174010398797691E-3</v>
      </c>
    </row>
    <row r="22" spans="1:12" x14ac:dyDescent="0.15">
      <c r="A22" s="38"/>
      <c r="B22" s="12">
        <v>33</v>
      </c>
      <c r="C22" s="35" t="s">
        <v>24</v>
      </c>
      <c r="D22" s="35"/>
      <c r="E22" s="15">
        <f>VLOOKUP(C22,RA!B26:D57,3,0)</f>
        <v>1119926.7453999999</v>
      </c>
      <c r="F22" s="25">
        <f>VLOOKUP(C22,RA!B26:I61,8,0)</f>
        <v>200212.84539999999</v>
      </c>
      <c r="G22" s="16">
        <f t="shared" si="0"/>
        <v>919713.89999999991</v>
      </c>
      <c r="H22" s="27">
        <f>RA!J26</f>
        <v>17.877316192541802</v>
      </c>
      <c r="I22" s="20">
        <f>VLOOKUP(B22,RMS!B:D,3,FALSE)</f>
        <v>1129491.4874374501</v>
      </c>
      <c r="J22" s="21">
        <f>VLOOKUP(B22,RMS!B:E,4,FALSE)</f>
        <v>919713.92759163305</v>
      </c>
      <c r="K22" s="22">
        <f t="shared" si="1"/>
        <v>-9564.7420374501962</v>
      </c>
      <c r="L22" s="22">
        <f t="shared" si="2"/>
        <v>-2.7591633144766092E-2</v>
      </c>
    </row>
    <row r="23" spans="1:12" x14ac:dyDescent="0.15">
      <c r="A23" s="38"/>
      <c r="B23" s="12">
        <v>34</v>
      </c>
      <c r="C23" s="35" t="s">
        <v>25</v>
      </c>
      <c r="D23" s="35"/>
      <c r="E23" s="15">
        <f>VLOOKUP(C23,RA!B26:D58,3,0)</f>
        <v>366107.60729999997</v>
      </c>
      <c r="F23" s="25">
        <f>VLOOKUP(C23,RA!B27:I62,8,0)</f>
        <v>90390.452000000005</v>
      </c>
      <c r="G23" s="16">
        <f t="shared" si="0"/>
        <v>275717.15529999998</v>
      </c>
      <c r="H23" s="27">
        <f>RA!J27</f>
        <v>24.6895858478929</v>
      </c>
      <c r="I23" s="20">
        <f>VLOOKUP(B23,RMS!B:D,3,FALSE)</f>
        <v>367408.17488521303</v>
      </c>
      <c r="J23" s="21">
        <f>VLOOKUP(B23,RMS!B:E,4,FALSE)</f>
        <v>275717.15266837599</v>
      </c>
      <c r="K23" s="22">
        <f t="shared" si="1"/>
        <v>-1300.5675852130516</v>
      </c>
      <c r="L23" s="22">
        <f t="shared" si="2"/>
        <v>2.6316239964216948E-3</v>
      </c>
    </row>
    <row r="24" spans="1:12" x14ac:dyDescent="0.15">
      <c r="A24" s="38"/>
      <c r="B24" s="12">
        <v>35</v>
      </c>
      <c r="C24" s="35" t="s">
        <v>26</v>
      </c>
      <c r="D24" s="35"/>
      <c r="E24" s="15">
        <f>VLOOKUP(C24,RA!B28:D59,3,0)</f>
        <v>1202685.1325000001</v>
      </c>
      <c r="F24" s="25">
        <f>VLOOKUP(C24,RA!B28:I63,8,0)</f>
        <v>54415.713799999998</v>
      </c>
      <c r="G24" s="16">
        <f t="shared" si="0"/>
        <v>1148269.4187</v>
      </c>
      <c r="H24" s="27">
        <f>RA!J28</f>
        <v>4.5245187064786503</v>
      </c>
      <c r="I24" s="20">
        <f>VLOOKUP(B24,RMS!B:D,3,FALSE)</f>
        <v>1202685.13249558</v>
      </c>
      <c r="J24" s="21">
        <f>VLOOKUP(B24,RMS!B:E,4,FALSE)</f>
        <v>1148269.42658344</v>
      </c>
      <c r="K24" s="22">
        <f t="shared" si="1"/>
        <v>4.420056939125061E-6</v>
      </c>
      <c r="L24" s="22">
        <f t="shared" si="2"/>
        <v>-7.8834400046616793E-3</v>
      </c>
    </row>
    <row r="25" spans="1:12" x14ac:dyDescent="0.15">
      <c r="A25" s="38"/>
      <c r="B25" s="12">
        <v>36</v>
      </c>
      <c r="C25" s="35" t="s">
        <v>27</v>
      </c>
      <c r="D25" s="35"/>
      <c r="E25" s="15">
        <f>VLOOKUP(C25,RA!B28:D60,3,0)</f>
        <v>725340.027</v>
      </c>
      <c r="F25" s="25">
        <f>VLOOKUP(C25,RA!B29:I64,8,0)</f>
        <v>106258.94100000001</v>
      </c>
      <c r="G25" s="16">
        <f t="shared" si="0"/>
        <v>619081.08600000001</v>
      </c>
      <c r="H25" s="27">
        <f>RA!J29</f>
        <v>14.6495349828529</v>
      </c>
      <c r="I25" s="20">
        <f>VLOOKUP(B25,RMS!B:D,3,FALSE)</f>
        <v>725340.02463451296</v>
      </c>
      <c r="J25" s="21">
        <f>VLOOKUP(B25,RMS!B:E,4,FALSE)</f>
        <v>619080.99307491095</v>
      </c>
      <c r="K25" s="22">
        <f t="shared" si="1"/>
        <v>2.3654870456084609E-3</v>
      </c>
      <c r="L25" s="22">
        <f t="shared" si="2"/>
        <v>9.2925089062191546E-2</v>
      </c>
    </row>
    <row r="26" spans="1:12" x14ac:dyDescent="0.15">
      <c r="A26" s="38"/>
      <c r="B26" s="12">
        <v>37</v>
      </c>
      <c r="C26" s="35" t="s">
        <v>28</v>
      </c>
      <c r="D26" s="35"/>
      <c r="E26" s="15">
        <f>VLOOKUP(C26,RA!B30:D61,3,0)</f>
        <v>1260945.2944</v>
      </c>
      <c r="F26" s="25">
        <f>VLOOKUP(C26,RA!B30:I65,8,0)</f>
        <v>156898.83230000001</v>
      </c>
      <c r="G26" s="16">
        <f t="shared" si="0"/>
        <v>1104046.4621000001</v>
      </c>
      <c r="H26" s="27">
        <f>RA!J30</f>
        <v>12.442953155605201</v>
      </c>
      <c r="I26" s="20">
        <f>VLOOKUP(B26,RMS!B:D,3,FALSE)</f>
        <v>1270932.26880796</v>
      </c>
      <c r="J26" s="21">
        <f>VLOOKUP(B26,RMS!B:E,4,FALSE)</f>
        <v>1104046.4629578299</v>
      </c>
      <c r="K26" s="22">
        <f t="shared" si="1"/>
        <v>-9986.9744079599623</v>
      </c>
      <c r="L26" s="22">
        <f t="shared" si="2"/>
        <v>-8.5782981477677822E-4</v>
      </c>
    </row>
    <row r="27" spans="1:12" x14ac:dyDescent="0.15">
      <c r="A27" s="38"/>
      <c r="B27" s="12">
        <v>38</v>
      </c>
      <c r="C27" s="35" t="s">
        <v>29</v>
      </c>
      <c r="D27" s="35"/>
      <c r="E27" s="15">
        <f>VLOOKUP(C27,RA!B30:D62,3,0)</f>
        <v>981066.64399999997</v>
      </c>
      <c r="F27" s="25">
        <f>VLOOKUP(C27,RA!B31:I66,8,0)</f>
        <v>20405.647300000001</v>
      </c>
      <c r="G27" s="16">
        <f t="shared" si="0"/>
        <v>960660.99670000002</v>
      </c>
      <c r="H27" s="27">
        <f>RA!J31</f>
        <v>2.0799450704798401</v>
      </c>
      <c r="I27" s="20">
        <f>VLOOKUP(B27,RMS!B:D,3,FALSE)</f>
        <v>989419.22094513301</v>
      </c>
      <c r="J27" s="21">
        <f>VLOOKUP(B27,RMS!B:E,4,FALSE)</f>
        <v>960661.01871061896</v>
      </c>
      <c r="K27" s="22">
        <f t="shared" si="1"/>
        <v>-8352.5769451330416</v>
      </c>
      <c r="L27" s="22">
        <f t="shared" si="2"/>
        <v>-2.2010618937201798E-2</v>
      </c>
    </row>
    <row r="28" spans="1:12" x14ac:dyDescent="0.15">
      <c r="A28" s="38"/>
      <c r="B28" s="12">
        <v>39</v>
      </c>
      <c r="C28" s="35" t="s">
        <v>30</v>
      </c>
      <c r="D28" s="35"/>
      <c r="E28" s="15">
        <f>VLOOKUP(C28,RA!B32:D63,3,0)</f>
        <v>157841.30100000001</v>
      </c>
      <c r="F28" s="25">
        <f>VLOOKUP(C28,RA!B32:I67,8,0)</f>
        <v>38525.483</v>
      </c>
      <c r="G28" s="16">
        <f t="shared" si="0"/>
        <v>119315.818</v>
      </c>
      <c r="H28" s="27">
        <f>RA!J32</f>
        <v>24.407732802455801</v>
      </c>
      <c r="I28" s="20">
        <f>VLOOKUP(B28,RMS!B:D,3,FALSE)</f>
        <v>158746.90012443799</v>
      </c>
      <c r="J28" s="21">
        <f>VLOOKUP(B28,RMS!B:E,4,FALSE)</f>
        <v>119315.80881523</v>
      </c>
      <c r="K28" s="22">
        <f t="shared" si="1"/>
        <v>-905.59912443798385</v>
      </c>
      <c r="L28" s="22">
        <f t="shared" si="2"/>
        <v>9.1847699950449169E-3</v>
      </c>
    </row>
    <row r="29" spans="1:12" x14ac:dyDescent="0.15">
      <c r="A29" s="38"/>
      <c r="B29" s="12">
        <v>40</v>
      </c>
      <c r="C29" s="35" t="s">
        <v>31</v>
      </c>
      <c r="D29" s="35"/>
      <c r="E29" s="15">
        <f>VLOOKUP(C29,RA!B32:D64,3,0)</f>
        <v>50.000500000000002</v>
      </c>
      <c r="F29" s="25">
        <f>VLOOKUP(C29,RA!B33:I68,8,0)</f>
        <v>9.7355999999999998</v>
      </c>
      <c r="G29" s="16">
        <f t="shared" si="0"/>
        <v>40.264900000000004</v>
      </c>
      <c r="H29" s="27">
        <f>RA!J33</f>
        <v>19.471005289947101</v>
      </c>
      <c r="I29" s="20">
        <f>VLOOKUP(B29,RMS!B:D,3,FALSE)</f>
        <v>50</v>
      </c>
      <c r="J29" s="21">
        <f>VLOOKUP(B29,RMS!B:E,4,FALSE)</f>
        <v>40.264899999999997</v>
      </c>
      <c r="K29" s="22">
        <f t="shared" si="1"/>
        <v>5.0000000000238742E-4</v>
      </c>
      <c r="L29" s="22">
        <f t="shared" si="2"/>
        <v>0</v>
      </c>
    </row>
    <row r="30" spans="1:12" x14ac:dyDescent="0.15">
      <c r="A30" s="38"/>
      <c r="B30" s="12">
        <v>41</v>
      </c>
      <c r="C30" s="35" t="s">
        <v>36</v>
      </c>
      <c r="D30" s="35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9.96018006003675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 x14ac:dyDescent="0.15">
      <c r="A31" s="38"/>
      <c r="B31" s="12">
        <v>42</v>
      </c>
      <c r="C31" s="35" t="s">
        <v>32</v>
      </c>
      <c r="D31" s="35"/>
      <c r="E31" s="15">
        <f>VLOOKUP(C31,RA!B34:D66,3,0)</f>
        <v>373072.98839999997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373072.98729999998</v>
      </c>
      <c r="J31" s="21">
        <f>VLOOKUP(B31,RMS!B:E,4,FALSE)</f>
        <v>335914.24290000001</v>
      </c>
      <c r="K31" s="22">
        <f t="shared" si="1"/>
        <v>1.0999999940395355E-3</v>
      </c>
      <c r="L31" s="22" t="e">
        <f t="shared" si="2"/>
        <v>#N/A</v>
      </c>
    </row>
    <row r="32" spans="1:12" x14ac:dyDescent="0.15">
      <c r="A32" s="38"/>
      <c r="B32" s="12">
        <v>71</v>
      </c>
      <c r="C32" s="35" t="s">
        <v>37</v>
      </c>
      <c r="D32" s="35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 x14ac:dyDescent="0.15">
      <c r="A33" s="38"/>
      <c r="B33" s="12">
        <v>72</v>
      </c>
      <c r="C33" s="35" t="s">
        <v>38</v>
      </c>
      <c r="D33" s="35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 x14ac:dyDescent="0.15">
      <c r="A34" s="38"/>
      <c r="B34" s="12">
        <v>73</v>
      </c>
      <c r="C34" s="35" t="s">
        <v>39</v>
      </c>
      <c r="D34" s="35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5.0262138408136199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 x14ac:dyDescent="0.15">
      <c r="A35" s="38"/>
      <c r="B35" s="12">
        <v>75</v>
      </c>
      <c r="C35" s="35" t="s">
        <v>33</v>
      </c>
      <c r="D35" s="35"/>
      <c r="E35" s="15">
        <f>VLOOKUP(C35,RA!B8:D70,3,0)</f>
        <v>293524.36580000003</v>
      </c>
      <c r="F35" s="25">
        <f>VLOOKUP(C35,RA!B8:I74,8,0)</f>
        <v>14753.1623</v>
      </c>
      <c r="G35" s="16">
        <f t="shared" si="0"/>
        <v>278771.2035</v>
      </c>
      <c r="H35" s="27">
        <f>RA!J39</f>
        <v>5.8322987193388496</v>
      </c>
      <c r="I35" s="20">
        <f>VLOOKUP(B35,RMS!B:D,3,FALSE)</f>
        <v>293524.36752136803</v>
      </c>
      <c r="J35" s="21">
        <f>VLOOKUP(B35,RMS!B:E,4,FALSE)</f>
        <v>278771.20427350397</v>
      </c>
      <c r="K35" s="22">
        <f t="shared" si="1"/>
        <v>-1.7213679966516793E-3</v>
      </c>
      <c r="L35" s="22">
        <f t="shared" si="2"/>
        <v>-7.7350396895781159E-4</v>
      </c>
    </row>
    <row r="36" spans="1:12" x14ac:dyDescent="0.15">
      <c r="A36" s="38"/>
      <c r="B36" s="12">
        <v>76</v>
      </c>
      <c r="C36" s="35" t="s">
        <v>34</v>
      </c>
      <c r="D36" s="35"/>
      <c r="E36" s="15">
        <f>VLOOKUP(C36,RA!B8:D71,3,0)</f>
        <v>747083.94059999997</v>
      </c>
      <c r="F36" s="25">
        <f>VLOOKUP(C36,RA!B8:I75,8,0)</f>
        <v>43572.167099999999</v>
      </c>
      <c r="G36" s="16">
        <f t="shared" si="0"/>
        <v>703511.77350000001</v>
      </c>
      <c r="H36" s="27">
        <f>RA!J40</f>
        <v>0</v>
      </c>
      <c r="I36" s="20">
        <f>VLOOKUP(B36,RMS!B:D,3,FALSE)</f>
        <v>750534.492375214</v>
      </c>
      <c r="J36" s="21">
        <f>VLOOKUP(B36,RMS!B:E,4,FALSE)</f>
        <v>703511.77518717898</v>
      </c>
      <c r="K36" s="22">
        <f t="shared" si="1"/>
        <v>-3450.5517752140295</v>
      </c>
      <c r="L36" s="22">
        <f t="shared" si="2"/>
        <v>-1.6871789703145623E-3</v>
      </c>
    </row>
    <row r="37" spans="1:12" x14ac:dyDescent="0.15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15.578185427345201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8"/>
      <c r="B39" s="12">
        <v>99</v>
      </c>
      <c r="C39" s="35" t="s">
        <v>35</v>
      </c>
      <c r="D39" s="35"/>
      <c r="E39" s="15">
        <f>VLOOKUP(C39,RA!B8:D74,3,0)</f>
        <v>91348.492199999993</v>
      </c>
      <c r="F39" s="25">
        <f>VLOOKUP(C39,RA!B8:I78,8,0)</f>
        <v>14230.4375</v>
      </c>
      <c r="G39" s="16">
        <f t="shared" si="0"/>
        <v>77118.054699999993</v>
      </c>
      <c r="H39" s="27">
        <f>RA!J43</f>
        <v>0</v>
      </c>
      <c r="I39" s="20">
        <f>VLOOKUP(B39,RMS!B:D,3,FALSE)</f>
        <v>91348.492020270802</v>
      </c>
      <c r="J39" s="21">
        <f>VLOOKUP(B39,RMS!B:E,4,FALSE)</f>
        <v>77118.054564707694</v>
      </c>
      <c r="K39" s="22">
        <f t="shared" si="1"/>
        <v>1.7972919158637524E-4</v>
      </c>
      <c r="L39" s="22">
        <f t="shared" si="2"/>
        <v>1.3529229909181595E-4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sqref="A1:W42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10.5" style="34" bestFit="1" customWidth="1"/>
    <col min="17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4" t="s">
        <v>47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4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5" t="s">
        <v>48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3"/>
      <c r="W4" s="43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4" t="s">
        <v>4</v>
      </c>
      <c r="C6" s="45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6" t="s">
        <v>5</v>
      </c>
      <c r="B7" s="47"/>
      <c r="C7" s="48"/>
      <c r="D7" s="63">
        <v>23152369.6708</v>
      </c>
      <c r="E7" s="63">
        <v>25764671.375700001</v>
      </c>
      <c r="F7" s="64">
        <v>89.860915876599194</v>
      </c>
      <c r="G7" s="63">
        <v>14500480.089400001</v>
      </c>
      <c r="H7" s="64">
        <v>59.666228483873702</v>
      </c>
      <c r="I7" s="63">
        <v>2302992.8117</v>
      </c>
      <c r="J7" s="64">
        <v>9.9471148934035796</v>
      </c>
      <c r="K7" s="63">
        <v>1868476.6214999999</v>
      </c>
      <c r="L7" s="64">
        <v>12.885619027647801</v>
      </c>
      <c r="M7" s="64">
        <v>0.23255104463184201</v>
      </c>
      <c r="N7" s="63">
        <v>404258633.23460001</v>
      </c>
      <c r="O7" s="63">
        <v>404258633.23460001</v>
      </c>
      <c r="P7" s="63">
        <v>1086476</v>
      </c>
      <c r="Q7" s="63">
        <v>966327</v>
      </c>
      <c r="R7" s="64">
        <v>12.4335757978407</v>
      </c>
      <c r="S7" s="63">
        <v>21.309600645389299</v>
      </c>
      <c r="T7" s="63">
        <v>20.527544709916999</v>
      </c>
      <c r="U7" s="65">
        <v>3.6699699280450901</v>
      </c>
      <c r="V7" s="53"/>
      <c r="W7" s="53"/>
    </row>
    <row r="8" spans="1:23" ht="14.25" thickBot="1" x14ac:dyDescent="0.2">
      <c r="A8" s="49">
        <v>41655</v>
      </c>
      <c r="B8" s="39" t="s">
        <v>6</v>
      </c>
      <c r="C8" s="40"/>
      <c r="D8" s="66">
        <v>1027902.6249000001</v>
      </c>
      <c r="E8" s="66">
        <v>843980.93839999998</v>
      </c>
      <c r="F8" s="67">
        <v>121.79216118893299</v>
      </c>
      <c r="G8" s="66">
        <v>597060.54009999998</v>
      </c>
      <c r="H8" s="67">
        <v>72.160535802255396</v>
      </c>
      <c r="I8" s="66">
        <v>126749.735</v>
      </c>
      <c r="J8" s="67">
        <v>12.330908777699699</v>
      </c>
      <c r="K8" s="66">
        <v>138104.81709999999</v>
      </c>
      <c r="L8" s="67">
        <v>23.130789563964399</v>
      </c>
      <c r="M8" s="67">
        <v>-8.2220753326641E-2</v>
      </c>
      <c r="N8" s="66">
        <v>15310657.2783</v>
      </c>
      <c r="O8" s="66">
        <v>15310657.2783</v>
      </c>
      <c r="P8" s="66">
        <v>37762</v>
      </c>
      <c r="Q8" s="66">
        <v>33647</v>
      </c>
      <c r="R8" s="67">
        <v>12.229916485867999</v>
      </c>
      <c r="S8" s="66">
        <v>27.220555714739699</v>
      </c>
      <c r="T8" s="66">
        <v>26.8438577109401</v>
      </c>
      <c r="U8" s="68">
        <v>1.38387330423107</v>
      </c>
      <c r="V8" s="53"/>
      <c r="W8" s="53"/>
    </row>
    <row r="9" spans="1:23" ht="12" customHeight="1" thickBot="1" x14ac:dyDescent="0.2">
      <c r="A9" s="50"/>
      <c r="B9" s="39" t="s">
        <v>7</v>
      </c>
      <c r="C9" s="40"/>
      <c r="D9" s="66">
        <v>126613.4485</v>
      </c>
      <c r="E9" s="66">
        <v>114111.52220000001</v>
      </c>
      <c r="F9" s="67">
        <v>110.955884260389</v>
      </c>
      <c r="G9" s="66">
        <v>62756.989500000003</v>
      </c>
      <c r="H9" s="67">
        <v>101.751947486264</v>
      </c>
      <c r="I9" s="66">
        <v>28260.459299999999</v>
      </c>
      <c r="J9" s="67">
        <v>22.3202666342351</v>
      </c>
      <c r="K9" s="66">
        <v>14068.615299999999</v>
      </c>
      <c r="L9" s="67">
        <v>22.417607045984902</v>
      </c>
      <c r="M9" s="67">
        <v>1.0087591207359301</v>
      </c>
      <c r="N9" s="66">
        <v>1943404.6521999999</v>
      </c>
      <c r="O9" s="66">
        <v>1943404.6521999999</v>
      </c>
      <c r="P9" s="66">
        <v>7526</v>
      </c>
      <c r="Q9" s="66">
        <v>6713</v>
      </c>
      <c r="R9" s="67">
        <v>12.110829733353199</v>
      </c>
      <c r="S9" s="66">
        <v>16.823471764549598</v>
      </c>
      <c r="T9" s="66">
        <v>17.557143095486399</v>
      </c>
      <c r="U9" s="68">
        <v>-4.36099837896003</v>
      </c>
      <c r="V9" s="53"/>
      <c r="W9" s="53"/>
    </row>
    <row r="10" spans="1:23" ht="14.25" thickBot="1" x14ac:dyDescent="0.2">
      <c r="A10" s="50"/>
      <c r="B10" s="39" t="s">
        <v>8</v>
      </c>
      <c r="C10" s="40"/>
      <c r="D10" s="66">
        <v>210386.3278</v>
      </c>
      <c r="E10" s="66">
        <v>151187.32070000001</v>
      </c>
      <c r="F10" s="67">
        <v>139.15606601526301</v>
      </c>
      <c r="G10" s="66">
        <v>79644.355599999995</v>
      </c>
      <c r="H10" s="67">
        <v>164.157235268032</v>
      </c>
      <c r="I10" s="66">
        <v>53554.120499999997</v>
      </c>
      <c r="J10" s="67">
        <v>25.4551334490282</v>
      </c>
      <c r="K10" s="66">
        <v>26032.0651</v>
      </c>
      <c r="L10" s="67">
        <v>32.685386056410003</v>
      </c>
      <c r="M10" s="67">
        <v>1.05723673071177</v>
      </c>
      <c r="N10" s="66">
        <v>2415176.7207999998</v>
      </c>
      <c r="O10" s="66">
        <v>2415176.7207999998</v>
      </c>
      <c r="P10" s="66">
        <v>102407</v>
      </c>
      <c r="Q10" s="66">
        <v>93529</v>
      </c>
      <c r="R10" s="67">
        <v>9.4922430476108897</v>
      </c>
      <c r="S10" s="66">
        <v>2.0544135439960201</v>
      </c>
      <c r="T10" s="66">
        <v>1.95867697291749</v>
      </c>
      <c r="U10" s="68">
        <v>4.6600438046328803</v>
      </c>
      <c r="V10" s="53"/>
      <c r="W10" s="53"/>
    </row>
    <row r="11" spans="1:23" ht="14.25" thickBot="1" x14ac:dyDescent="0.2">
      <c r="A11" s="50"/>
      <c r="B11" s="39" t="s">
        <v>9</v>
      </c>
      <c r="C11" s="40"/>
      <c r="D11" s="66">
        <v>12035.7652</v>
      </c>
      <c r="E11" s="66">
        <v>122975.9399</v>
      </c>
      <c r="F11" s="67">
        <v>9.7870894174804395</v>
      </c>
      <c r="G11" s="66">
        <v>51912.116199999997</v>
      </c>
      <c r="H11" s="67">
        <v>-76.815113539910001</v>
      </c>
      <c r="I11" s="66">
        <v>12960.1314</v>
      </c>
      <c r="J11" s="67">
        <v>107.68016145745401</v>
      </c>
      <c r="K11" s="66">
        <v>12424.646199999999</v>
      </c>
      <c r="L11" s="67">
        <v>23.9340005946435</v>
      </c>
      <c r="M11" s="67">
        <v>4.3098627629333003E-2</v>
      </c>
      <c r="N11" s="66">
        <v>1887034.6816</v>
      </c>
      <c r="O11" s="66">
        <v>1887034.6816</v>
      </c>
      <c r="P11" s="66">
        <v>4237</v>
      </c>
      <c r="Q11" s="66">
        <v>4037</v>
      </c>
      <c r="R11" s="67">
        <v>4.95417389150359</v>
      </c>
      <c r="S11" s="66">
        <v>2.8406337502950199</v>
      </c>
      <c r="T11" s="66">
        <v>20.591189175130001</v>
      </c>
      <c r="U11" s="68">
        <v>-624.88011426997605</v>
      </c>
      <c r="V11" s="53"/>
      <c r="W11" s="53"/>
    </row>
    <row r="12" spans="1:23" ht="14.25" thickBot="1" x14ac:dyDescent="0.2">
      <c r="A12" s="50"/>
      <c r="B12" s="39" t="s">
        <v>10</v>
      </c>
      <c r="C12" s="40"/>
      <c r="D12" s="66">
        <v>379964.00040000002</v>
      </c>
      <c r="E12" s="66">
        <v>457851.7316</v>
      </c>
      <c r="F12" s="67">
        <v>82.988437997642805</v>
      </c>
      <c r="G12" s="66">
        <v>206500.51930000001</v>
      </c>
      <c r="H12" s="67">
        <v>84.001474518325793</v>
      </c>
      <c r="I12" s="66">
        <v>-1106.498</v>
      </c>
      <c r="J12" s="67">
        <v>-0.29121127234031502</v>
      </c>
      <c r="K12" s="66">
        <v>21126.883300000001</v>
      </c>
      <c r="L12" s="67">
        <v>10.2309104943738</v>
      </c>
      <c r="M12" s="67">
        <v>-1.0523739343985501</v>
      </c>
      <c r="N12" s="66">
        <v>6525760.8642999995</v>
      </c>
      <c r="O12" s="66">
        <v>6525760.8642999995</v>
      </c>
      <c r="P12" s="66">
        <v>2678</v>
      </c>
      <c r="Q12" s="66">
        <v>2203</v>
      </c>
      <c r="R12" s="67">
        <v>21.561507035860199</v>
      </c>
      <c r="S12" s="66">
        <v>141.88349529499601</v>
      </c>
      <c r="T12" s="66">
        <v>140.37986772582801</v>
      </c>
      <c r="U12" s="68">
        <v>1.05976214220097</v>
      </c>
      <c r="V12" s="53"/>
      <c r="W12" s="53"/>
    </row>
    <row r="13" spans="1:23" ht="14.25" thickBot="1" x14ac:dyDescent="0.2">
      <c r="A13" s="50"/>
      <c r="B13" s="39" t="s">
        <v>11</v>
      </c>
      <c r="C13" s="40"/>
      <c r="D13" s="66">
        <v>443614.5698</v>
      </c>
      <c r="E13" s="66">
        <v>618393.1925</v>
      </c>
      <c r="F13" s="67">
        <v>71.736651564126007</v>
      </c>
      <c r="G13" s="66">
        <v>305441.40629999997</v>
      </c>
      <c r="H13" s="67">
        <v>45.237207742649197</v>
      </c>
      <c r="I13" s="66">
        <v>75022.624899999995</v>
      </c>
      <c r="J13" s="67">
        <v>16.911668373251</v>
      </c>
      <c r="K13" s="66">
        <v>49910.3629</v>
      </c>
      <c r="L13" s="67">
        <v>16.340405023862001</v>
      </c>
      <c r="M13" s="67">
        <v>0.50314725321302001</v>
      </c>
      <c r="N13" s="66">
        <v>7638195.1634</v>
      </c>
      <c r="O13" s="66">
        <v>7638195.1634</v>
      </c>
      <c r="P13" s="66">
        <v>12230</v>
      </c>
      <c r="Q13" s="66">
        <v>11101</v>
      </c>
      <c r="R13" s="67">
        <v>10.170254931988101</v>
      </c>
      <c r="S13" s="66">
        <v>36.272654930498803</v>
      </c>
      <c r="T13" s="66">
        <v>36.727260372939398</v>
      </c>
      <c r="U13" s="68">
        <v>-1.2533007118217701</v>
      </c>
      <c r="V13" s="53"/>
      <c r="W13" s="53"/>
    </row>
    <row r="14" spans="1:23" ht="14.25" thickBot="1" x14ac:dyDescent="0.2">
      <c r="A14" s="50"/>
      <c r="B14" s="39" t="s">
        <v>12</v>
      </c>
      <c r="C14" s="40"/>
      <c r="D14" s="66">
        <v>285997.47509999998</v>
      </c>
      <c r="E14" s="66">
        <v>225674.21859999999</v>
      </c>
      <c r="F14" s="67">
        <v>126.73023833835499</v>
      </c>
      <c r="G14" s="66">
        <v>170743.21830000001</v>
      </c>
      <c r="H14" s="67">
        <v>67.501513645769194</v>
      </c>
      <c r="I14" s="66">
        <v>38932.617200000001</v>
      </c>
      <c r="J14" s="67">
        <v>13.612923396049901</v>
      </c>
      <c r="K14" s="66">
        <v>-10618.606400000001</v>
      </c>
      <c r="L14" s="67">
        <v>-6.2190501653441101</v>
      </c>
      <c r="M14" s="67">
        <v>-4.6664526147235303</v>
      </c>
      <c r="N14" s="66">
        <v>3878121.6266000001</v>
      </c>
      <c r="O14" s="66">
        <v>3878121.6266000001</v>
      </c>
      <c r="P14" s="66">
        <v>3722</v>
      </c>
      <c r="Q14" s="66">
        <v>2790</v>
      </c>
      <c r="R14" s="67">
        <v>33.405017921147</v>
      </c>
      <c r="S14" s="66">
        <v>76.839730010746905</v>
      </c>
      <c r="T14" s="66">
        <v>73.442769498207895</v>
      </c>
      <c r="U14" s="68">
        <v>4.4208386886105799</v>
      </c>
      <c r="V14" s="53"/>
      <c r="W14" s="53"/>
    </row>
    <row r="15" spans="1:23" ht="14.25" thickBot="1" x14ac:dyDescent="0.2">
      <c r="A15" s="50"/>
      <c r="B15" s="39" t="s">
        <v>13</v>
      </c>
      <c r="C15" s="40"/>
      <c r="D15" s="66">
        <v>163957.29639999999</v>
      </c>
      <c r="E15" s="66">
        <v>127540.6421</v>
      </c>
      <c r="F15" s="67">
        <v>128.55298021116101</v>
      </c>
      <c r="G15" s="66">
        <v>81297.689100000003</v>
      </c>
      <c r="H15" s="67">
        <v>101.675223754915</v>
      </c>
      <c r="I15" s="66">
        <v>3659.3132000000001</v>
      </c>
      <c r="J15" s="67">
        <v>2.2318696882342599</v>
      </c>
      <c r="K15" s="66">
        <v>16037.525</v>
      </c>
      <c r="L15" s="67">
        <v>19.726913738314401</v>
      </c>
      <c r="M15" s="67">
        <v>-0.77182805950419398</v>
      </c>
      <c r="N15" s="66">
        <v>2388072.83</v>
      </c>
      <c r="O15" s="66">
        <v>2388072.83</v>
      </c>
      <c r="P15" s="66">
        <v>4877</v>
      </c>
      <c r="Q15" s="66">
        <v>3098</v>
      </c>
      <c r="R15" s="67">
        <v>57.424144609425397</v>
      </c>
      <c r="S15" s="66">
        <v>33.618473733852802</v>
      </c>
      <c r="T15" s="66">
        <v>34.0184938024532</v>
      </c>
      <c r="U15" s="68">
        <v>-1.18988170541963</v>
      </c>
      <c r="V15" s="53"/>
      <c r="W15" s="53"/>
    </row>
    <row r="16" spans="1:23" ht="14.25" thickBot="1" x14ac:dyDescent="0.2">
      <c r="A16" s="50"/>
      <c r="B16" s="39" t="s">
        <v>14</v>
      </c>
      <c r="C16" s="40"/>
      <c r="D16" s="66">
        <v>682148.10389999999</v>
      </c>
      <c r="E16" s="66">
        <v>776203.93389999995</v>
      </c>
      <c r="F16" s="67">
        <v>87.882587823612198</v>
      </c>
      <c r="G16" s="66">
        <v>392210.40350000001</v>
      </c>
      <c r="H16" s="67">
        <v>73.9240208349037</v>
      </c>
      <c r="I16" s="66">
        <v>53557.192600000002</v>
      </c>
      <c r="J16" s="67">
        <v>7.8512558040989999</v>
      </c>
      <c r="K16" s="66">
        <v>43382.3917</v>
      </c>
      <c r="L16" s="67">
        <v>11.0609997370965</v>
      </c>
      <c r="M16" s="67">
        <v>0.23453757391619301</v>
      </c>
      <c r="N16" s="66">
        <v>11179099.3904</v>
      </c>
      <c r="O16" s="66">
        <v>11179099.3904</v>
      </c>
      <c r="P16" s="66">
        <v>43894</v>
      </c>
      <c r="Q16" s="66">
        <v>40427</v>
      </c>
      <c r="R16" s="67">
        <v>8.5759517154377001</v>
      </c>
      <c r="S16" s="66">
        <v>15.5408052102793</v>
      </c>
      <c r="T16" s="66">
        <v>15.5514279417221</v>
      </c>
      <c r="U16" s="68">
        <v>-6.8353803416698999E-2</v>
      </c>
      <c r="V16" s="53"/>
      <c r="W16" s="53"/>
    </row>
    <row r="17" spans="1:23" ht="12" thickBot="1" x14ac:dyDescent="0.2">
      <c r="A17" s="50"/>
      <c r="B17" s="39" t="s">
        <v>15</v>
      </c>
      <c r="C17" s="40"/>
      <c r="D17" s="66">
        <v>987789.93559999997</v>
      </c>
      <c r="E17" s="66">
        <v>813851.68799999997</v>
      </c>
      <c r="F17" s="67">
        <v>121.372229137651</v>
      </c>
      <c r="G17" s="66">
        <v>518674.43770000001</v>
      </c>
      <c r="H17" s="67">
        <v>90.445077644511798</v>
      </c>
      <c r="I17" s="66">
        <v>20226.336899999998</v>
      </c>
      <c r="J17" s="67">
        <v>2.0476354507210299</v>
      </c>
      <c r="K17" s="66">
        <v>58139.7166</v>
      </c>
      <c r="L17" s="67">
        <v>11.209288982471101</v>
      </c>
      <c r="M17" s="67">
        <v>-0.65210809266311398</v>
      </c>
      <c r="N17" s="66">
        <v>20244705.919199999</v>
      </c>
      <c r="O17" s="66">
        <v>20244705.919199999</v>
      </c>
      <c r="P17" s="66">
        <v>13424</v>
      </c>
      <c r="Q17" s="66">
        <v>12768</v>
      </c>
      <c r="R17" s="67">
        <v>5.1378446115288199</v>
      </c>
      <c r="S17" s="66">
        <v>73.583874821215701</v>
      </c>
      <c r="T17" s="66">
        <v>67.861515452694206</v>
      </c>
      <c r="U17" s="68">
        <v>7.7766485964824899</v>
      </c>
      <c r="V17" s="52"/>
      <c r="W17" s="52"/>
    </row>
    <row r="18" spans="1:23" ht="12" thickBot="1" x14ac:dyDescent="0.2">
      <c r="A18" s="50"/>
      <c r="B18" s="39" t="s">
        <v>16</v>
      </c>
      <c r="C18" s="40"/>
      <c r="D18" s="66">
        <v>3382991.0855</v>
      </c>
      <c r="E18" s="66">
        <v>2653565.3922999999</v>
      </c>
      <c r="F18" s="67">
        <v>127.488513956227</v>
      </c>
      <c r="G18" s="66">
        <v>1795881.5867000001</v>
      </c>
      <c r="H18" s="67">
        <v>88.374952477594803</v>
      </c>
      <c r="I18" s="66">
        <v>431151.17139999999</v>
      </c>
      <c r="J18" s="67">
        <v>12.7446735892382</v>
      </c>
      <c r="K18" s="66">
        <v>256686.6557</v>
      </c>
      <c r="L18" s="67">
        <v>14.2930724164098</v>
      </c>
      <c r="M18" s="67">
        <v>0.67967894639565396</v>
      </c>
      <c r="N18" s="66">
        <v>46265796.336400002</v>
      </c>
      <c r="O18" s="66">
        <v>46265796.336400002</v>
      </c>
      <c r="P18" s="66">
        <v>109926</v>
      </c>
      <c r="Q18" s="66">
        <v>103997</v>
      </c>
      <c r="R18" s="67">
        <v>5.7011259940190602</v>
      </c>
      <c r="S18" s="66">
        <v>30.775167708276499</v>
      </c>
      <c r="T18" s="66">
        <v>29.7906519072666</v>
      </c>
      <c r="U18" s="68">
        <v>3.1990590931699501</v>
      </c>
      <c r="V18" s="52"/>
      <c r="W18" s="52"/>
    </row>
    <row r="19" spans="1:23" ht="12" thickBot="1" x14ac:dyDescent="0.2">
      <c r="A19" s="50"/>
      <c r="B19" s="39" t="s">
        <v>17</v>
      </c>
      <c r="C19" s="40"/>
      <c r="D19" s="66">
        <v>681883.83100000001</v>
      </c>
      <c r="E19" s="66">
        <v>949117.43209999998</v>
      </c>
      <c r="F19" s="67">
        <v>71.8439897886267</v>
      </c>
      <c r="G19" s="66">
        <v>481194.31959999999</v>
      </c>
      <c r="H19" s="67">
        <v>41.706542081965203</v>
      </c>
      <c r="I19" s="66">
        <v>57011.876799999998</v>
      </c>
      <c r="J19" s="67">
        <v>8.36093689395606</v>
      </c>
      <c r="K19" s="66">
        <v>74689.065300000002</v>
      </c>
      <c r="L19" s="67">
        <v>15.521601618673801</v>
      </c>
      <c r="M19" s="67">
        <v>-0.23667706148144799</v>
      </c>
      <c r="N19" s="66">
        <v>13593837.717800001</v>
      </c>
      <c r="O19" s="66">
        <v>13593837.717800001</v>
      </c>
      <c r="P19" s="66">
        <v>16458</v>
      </c>
      <c r="Q19" s="66">
        <v>16499</v>
      </c>
      <c r="R19" s="67">
        <v>-0.24849990908539801</v>
      </c>
      <c r="S19" s="66">
        <v>41.431755438084799</v>
      </c>
      <c r="T19" s="66">
        <v>53.130993357173203</v>
      </c>
      <c r="U19" s="68">
        <v>-28.237369610301801</v>
      </c>
      <c r="V19" s="52"/>
      <c r="W19" s="52"/>
    </row>
    <row r="20" spans="1:23" ht="12" thickBot="1" x14ac:dyDescent="0.2">
      <c r="A20" s="50"/>
      <c r="B20" s="39" t="s">
        <v>18</v>
      </c>
      <c r="C20" s="40"/>
      <c r="D20" s="66">
        <v>1714375.9324</v>
      </c>
      <c r="E20" s="66">
        <v>1395439.4572999999</v>
      </c>
      <c r="F20" s="67">
        <v>122.855629703714</v>
      </c>
      <c r="G20" s="66">
        <v>1009558.4128</v>
      </c>
      <c r="H20" s="67">
        <v>69.814436754104804</v>
      </c>
      <c r="I20" s="66">
        <v>96220.243100000007</v>
      </c>
      <c r="J20" s="67">
        <v>5.6125521410755397</v>
      </c>
      <c r="K20" s="66">
        <v>56796.253299999997</v>
      </c>
      <c r="L20" s="67">
        <v>5.6258511226186698</v>
      </c>
      <c r="M20" s="67">
        <v>0.69413011438907801</v>
      </c>
      <c r="N20" s="66">
        <v>28458038.7093</v>
      </c>
      <c r="O20" s="66">
        <v>28458038.7093</v>
      </c>
      <c r="P20" s="66">
        <v>45479</v>
      </c>
      <c r="Q20" s="66">
        <v>39358</v>
      </c>
      <c r="R20" s="67">
        <v>15.552111387773801</v>
      </c>
      <c r="S20" s="66">
        <v>37.695990070142301</v>
      </c>
      <c r="T20" s="66">
        <v>29.62645189034</v>
      </c>
      <c r="U20" s="68">
        <v>21.4068874826925</v>
      </c>
      <c r="V20" s="52"/>
      <c r="W20" s="52"/>
    </row>
    <row r="21" spans="1:23" ht="12" thickBot="1" x14ac:dyDescent="0.2">
      <c r="A21" s="50"/>
      <c r="B21" s="39" t="s">
        <v>19</v>
      </c>
      <c r="C21" s="40"/>
      <c r="D21" s="66">
        <v>490476.17570000002</v>
      </c>
      <c r="E21" s="66">
        <v>671943.70279999997</v>
      </c>
      <c r="F21" s="67">
        <v>72.993641231576106</v>
      </c>
      <c r="G21" s="66">
        <v>342834.69260000001</v>
      </c>
      <c r="H21" s="67">
        <v>43.064919124815603</v>
      </c>
      <c r="I21" s="66">
        <v>68584.255399999995</v>
      </c>
      <c r="J21" s="67">
        <v>13.9831981241734</v>
      </c>
      <c r="K21" s="66">
        <v>43624.260399999999</v>
      </c>
      <c r="L21" s="67">
        <v>12.724575820830999</v>
      </c>
      <c r="M21" s="67">
        <v>0.57215858265874497</v>
      </c>
      <c r="N21" s="66">
        <v>7076845.2555</v>
      </c>
      <c r="O21" s="66">
        <v>7076845.2555</v>
      </c>
      <c r="P21" s="66">
        <v>32866</v>
      </c>
      <c r="Q21" s="66">
        <v>30958</v>
      </c>
      <c r="R21" s="67">
        <v>6.16318883648814</v>
      </c>
      <c r="S21" s="66">
        <v>14.923512922168801</v>
      </c>
      <c r="T21" s="66">
        <v>13.882050490987799</v>
      </c>
      <c r="U21" s="68">
        <v>6.9786680697272701</v>
      </c>
      <c r="V21" s="52"/>
      <c r="W21" s="52"/>
    </row>
    <row r="22" spans="1:23" ht="12" thickBot="1" x14ac:dyDescent="0.2">
      <c r="A22" s="50"/>
      <c r="B22" s="39" t="s">
        <v>20</v>
      </c>
      <c r="C22" s="40"/>
      <c r="D22" s="66">
        <v>1395909.0279999999</v>
      </c>
      <c r="E22" s="66">
        <v>1259785.5730000001</v>
      </c>
      <c r="F22" s="67">
        <v>110.805287655092</v>
      </c>
      <c r="G22" s="66">
        <v>767989.56480000005</v>
      </c>
      <c r="H22" s="67">
        <v>81.761457704639895</v>
      </c>
      <c r="I22" s="66">
        <v>138137.89230000001</v>
      </c>
      <c r="J22" s="67">
        <v>9.8959093701054606</v>
      </c>
      <c r="K22" s="66">
        <v>116778.8431</v>
      </c>
      <c r="L22" s="67">
        <v>15.2057851372514</v>
      </c>
      <c r="M22" s="67">
        <v>0.18290170233755301</v>
      </c>
      <c r="N22" s="66">
        <v>20145245.212200001</v>
      </c>
      <c r="O22" s="66">
        <v>20145245.212200001</v>
      </c>
      <c r="P22" s="66">
        <v>76139</v>
      </c>
      <c r="Q22" s="66">
        <v>70631</v>
      </c>
      <c r="R22" s="67">
        <v>7.7982755447324896</v>
      </c>
      <c r="S22" s="66">
        <v>18.333692693626102</v>
      </c>
      <c r="T22" s="66">
        <v>18.378239162690601</v>
      </c>
      <c r="U22" s="68">
        <v>-0.24297597766519899</v>
      </c>
      <c r="V22" s="52"/>
      <c r="W22" s="52"/>
    </row>
    <row r="23" spans="1:23" ht="12" thickBot="1" x14ac:dyDescent="0.2">
      <c r="A23" s="50"/>
      <c r="B23" s="39" t="s">
        <v>21</v>
      </c>
      <c r="C23" s="40"/>
      <c r="D23" s="66">
        <v>2777530.6201999998</v>
      </c>
      <c r="E23" s="66">
        <v>2703038.213</v>
      </c>
      <c r="F23" s="67">
        <v>102.755876955114</v>
      </c>
      <c r="G23" s="66">
        <v>1862734.2504</v>
      </c>
      <c r="H23" s="67">
        <v>49.110406898008002</v>
      </c>
      <c r="I23" s="66">
        <v>218443.74600000001</v>
      </c>
      <c r="J23" s="67">
        <v>7.8646746290152798</v>
      </c>
      <c r="K23" s="66">
        <v>233945.1379</v>
      </c>
      <c r="L23" s="67">
        <v>12.5592331729426</v>
      </c>
      <c r="M23" s="67">
        <v>-6.6260799600913994E-2</v>
      </c>
      <c r="N23" s="66">
        <v>51808802.930100001</v>
      </c>
      <c r="O23" s="66">
        <v>51808802.930100001</v>
      </c>
      <c r="P23" s="66">
        <v>90354</v>
      </c>
      <c r="Q23" s="66">
        <v>83366</v>
      </c>
      <c r="R23" s="67">
        <v>8.3823141328599302</v>
      </c>
      <c r="S23" s="66">
        <v>30.7405385505899</v>
      </c>
      <c r="T23" s="66">
        <v>31.365986542475301</v>
      </c>
      <c r="U23" s="68">
        <v>-2.0346032352560801</v>
      </c>
      <c r="V23" s="52"/>
      <c r="W23" s="52"/>
    </row>
    <row r="24" spans="1:23" ht="12" thickBot="1" x14ac:dyDescent="0.2">
      <c r="A24" s="50"/>
      <c r="B24" s="39" t="s">
        <v>22</v>
      </c>
      <c r="C24" s="40"/>
      <c r="D24" s="66">
        <v>646467.61869999999</v>
      </c>
      <c r="E24" s="66">
        <v>480415.39409999998</v>
      </c>
      <c r="F24" s="67">
        <v>134.564301360717</v>
      </c>
      <c r="G24" s="66">
        <v>284479.16940000001</v>
      </c>
      <c r="H24" s="67">
        <v>127.24603002162701</v>
      </c>
      <c r="I24" s="66">
        <v>76734.216899999999</v>
      </c>
      <c r="J24" s="67">
        <v>11.8697696033572</v>
      </c>
      <c r="K24" s="66">
        <v>40300.1469</v>
      </c>
      <c r="L24" s="67">
        <v>14.1662909748358</v>
      </c>
      <c r="M24" s="67">
        <v>0.90406792040750605</v>
      </c>
      <c r="N24" s="66">
        <v>5737851.2483999999</v>
      </c>
      <c r="O24" s="66">
        <v>5737851.2483999999</v>
      </c>
      <c r="P24" s="66">
        <v>44214</v>
      </c>
      <c r="Q24" s="66">
        <v>31858</v>
      </c>
      <c r="R24" s="67">
        <v>38.784606692196597</v>
      </c>
      <c r="S24" s="66">
        <v>14.6213330325236</v>
      </c>
      <c r="T24" s="66">
        <v>10.7056728859313</v>
      </c>
      <c r="U24" s="68">
        <v>26.780459332143899</v>
      </c>
      <c r="V24" s="52"/>
      <c r="W24" s="52"/>
    </row>
    <row r="25" spans="1:23" ht="12" thickBot="1" x14ac:dyDescent="0.2">
      <c r="A25" s="50"/>
      <c r="B25" s="39" t="s">
        <v>23</v>
      </c>
      <c r="C25" s="40"/>
      <c r="D25" s="66">
        <v>423333.29259999999</v>
      </c>
      <c r="E25" s="66">
        <v>624606.05590000004</v>
      </c>
      <c r="F25" s="67">
        <v>67.776046773996697</v>
      </c>
      <c r="G25" s="66">
        <v>253324.34969999999</v>
      </c>
      <c r="H25" s="67">
        <v>67.111173126994501</v>
      </c>
      <c r="I25" s="66">
        <v>28061.218099999998</v>
      </c>
      <c r="J25" s="67">
        <v>6.6286348346607697</v>
      </c>
      <c r="K25" s="66">
        <v>31722.8966</v>
      </c>
      <c r="L25" s="67">
        <v>12.522640100554099</v>
      </c>
      <c r="M25" s="67">
        <v>-0.11542699098921499</v>
      </c>
      <c r="N25" s="66">
        <v>9868280.6348999999</v>
      </c>
      <c r="O25" s="66">
        <v>9868280.6348999999</v>
      </c>
      <c r="P25" s="66">
        <v>20897</v>
      </c>
      <c r="Q25" s="66">
        <v>17484</v>
      </c>
      <c r="R25" s="67">
        <v>19.520704644246202</v>
      </c>
      <c r="S25" s="66">
        <v>20.2580893238264</v>
      </c>
      <c r="T25" s="66">
        <v>18.414865745824802</v>
      </c>
      <c r="U25" s="68">
        <v>9.0987039722139098</v>
      </c>
      <c r="V25" s="52"/>
      <c r="W25" s="52"/>
    </row>
    <row r="26" spans="1:23" ht="12" thickBot="1" x14ac:dyDescent="0.2">
      <c r="A26" s="50"/>
      <c r="B26" s="39" t="s">
        <v>24</v>
      </c>
      <c r="C26" s="40"/>
      <c r="D26" s="66">
        <v>1119926.7453999999</v>
      </c>
      <c r="E26" s="66">
        <v>752908.83499999996</v>
      </c>
      <c r="F26" s="67">
        <v>148.746660065425</v>
      </c>
      <c r="G26" s="66">
        <v>540711.26320000004</v>
      </c>
      <c r="H26" s="67">
        <v>107.121031430366</v>
      </c>
      <c r="I26" s="66">
        <v>200212.84539999999</v>
      </c>
      <c r="J26" s="67">
        <v>17.877316192541802</v>
      </c>
      <c r="K26" s="66">
        <v>116480.61870000001</v>
      </c>
      <c r="L26" s="67">
        <v>21.542110665617098</v>
      </c>
      <c r="M26" s="67">
        <v>0.71885114995530097</v>
      </c>
      <c r="N26" s="66">
        <v>14423473.728499999</v>
      </c>
      <c r="O26" s="66">
        <v>14423473.728499999</v>
      </c>
      <c r="P26" s="66">
        <v>67878</v>
      </c>
      <c r="Q26" s="66">
        <v>53193</v>
      </c>
      <c r="R26" s="67">
        <v>27.607015960746701</v>
      </c>
      <c r="S26" s="66">
        <v>16.4991123103215</v>
      </c>
      <c r="T26" s="66">
        <v>15.508986278269701</v>
      </c>
      <c r="U26" s="68">
        <v>6.0010866853264604</v>
      </c>
      <c r="V26" s="52"/>
      <c r="W26" s="52"/>
    </row>
    <row r="27" spans="1:23" ht="12" thickBot="1" x14ac:dyDescent="0.2">
      <c r="A27" s="50"/>
      <c r="B27" s="39" t="s">
        <v>25</v>
      </c>
      <c r="C27" s="40"/>
      <c r="D27" s="66">
        <v>366107.60729999997</v>
      </c>
      <c r="E27" s="66">
        <v>367674.97470000002</v>
      </c>
      <c r="F27" s="67">
        <v>99.573708436023196</v>
      </c>
      <c r="G27" s="66">
        <v>246755.77499999999</v>
      </c>
      <c r="H27" s="67">
        <v>48.368404873198998</v>
      </c>
      <c r="I27" s="66">
        <v>90390.452000000005</v>
      </c>
      <c r="J27" s="67">
        <v>24.6895858478929</v>
      </c>
      <c r="K27" s="66">
        <v>69766.036999999997</v>
      </c>
      <c r="L27" s="67">
        <v>28.2733147785498</v>
      </c>
      <c r="M27" s="67">
        <v>0.29562256775456502</v>
      </c>
      <c r="N27" s="66">
        <v>4809345.7560000001</v>
      </c>
      <c r="O27" s="66">
        <v>4809345.7560000001</v>
      </c>
      <c r="P27" s="66">
        <v>43634</v>
      </c>
      <c r="Q27" s="66">
        <v>38436</v>
      </c>
      <c r="R27" s="67">
        <v>13.5237797897804</v>
      </c>
      <c r="S27" s="66">
        <v>8.3904204817344308</v>
      </c>
      <c r="T27" s="66">
        <v>7.6431266156728102</v>
      </c>
      <c r="U27" s="68">
        <v>8.9065127032482607</v>
      </c>
      <c r="V27" s="52"/>
      <c r="W27" s="52"/>
    </row>
    <row r="28" spans="1:23" ht="12" thickBot="1" x14ac:dyDescent="0.2">
      <c r="A28" s="50"/>
      <c r="B28" s="39" t="s">
        <v>26</v>
      </c>
      <c r="C28" s="40"/>
      <c r="D28" s="66">
        <v>1202685.1325000001</v>
      </c>
      <c r="E28" s="66">
        <v>1971796.7327000001</v>
      </c>
      <c r="F28" s="67">
        <v>60.994376983937499</v>
      </c>
      <c r="G28" s="66">
        <v>1002855.0927</v>
      </c>
      <c r="H28" s="67">
        <v>19.926113080005901</v>
      </c>
      <c r="I28" s="66">
        <v>54415.713799999998</v>
      </c>
      <c r="J28" s="67">
        <v>4.5245187064786503</v>
      </c>
      <c r="K28" s="66">
        <v>45268.794699999999</v>
      </c>
      <c r="L28" s="67">
        <v>4.5139916055192204</v>
      </c>
      <c r="M28" s="67">
        <v>0.20205793329858601</v>
      </c>
      <c r="N28" s="66">
        <v>27544324.922400001</v>
      </c>
      <c r="O28" s="66">
        <v>27544324.922400001</v>
      </c>
      <c r="P28" s="66">
        <v>46791</v>
      </c>
      <c r="Q28" s="66">
        <v>41394</v>
      </c>
      <c r="R28" s="67">
        <v>13.0381214668793</v>
      </c>
      <c r="S28" s="66">
        <v>25.703343217712799</v>
      </c>
      <c r="T28" s="66">
        <v>24.134917876987</v>
      </c>
      <c r="U28" s="68">
        <v>6.1020285471851299</v>
      </c>
      <c r="V28" s="52"/>
      <c r="W28" s="52"/>
    </row>
    <row r="29" spans="1:23" ht="12" thickBot="1" x14ac:dyDescent="0.2">
      <c r="A29" s="50"/>
      <c r="B29" s="39" t="s">
        <v>27</v>
      </c>
      <c r="C29" s="40"/>
      <c r="D29" s="66">
        <v>725340.027</v>
      </c>
      <c r="E29" s="66">
        <v>822591.28619999997</v>
      </c>
      <c r="F29" s="67">
        <v>88.177450839619695</v>
      </c>
      <c r="G29" s="66">
        <v>610283.88549999997</v>
      </c>
      <c r="H29" s="67">
        <v>18.852888669301102</v>
      </c>
      <c r="I29" s="66">
        <v>106258.94100000001</v>
      </c>
      <c r="J29" s="67">
        <v>14.6495349828529</v>
      </c>
      <c r="K29" s="66">
        <v>101085.89079999999</v>
      </c>
      <c r="L29" s="67">
        <v>16.5637489702323</v>
      </c>
      <c r="M29" s="67">
        <v>5.1174799559663003E-2</v>
      </c>
      <c r="N29" s="66">
        <v>11291043.600099999</v>
      </c>
      <c r="O29" s="66">
        <v>11291043.600099999</v>
      </c>
      <c r="P29" s="66">
        <v>99178</v>
      </c>
      <c r="Q29" s="66">
        <v>94705</v>
      </c>
      <c r="R29" s="67">
        <v>4.7230874821815103</v>
      </c>
      <c r="S29" s="66">
        <v>7.3135173828873299</v>
      </c>
      <c r="T29" s="66">
        <v>7.1193361659891199</v>
      </c>
      <c r="U29" s="68">
        <v>2.6551002306027001</v>
      </c>
      <c r="V29" s="52"/>
      <c r="W29" s="52"/>
    </row>
    <row r="30" spans="1:23" ht="12" thickBot="1" x14ac:dyDescent="0.2">
      <c r="A30" s="50"/>
      <c r="B30" s="39" t="s">
        <v>28</v>
      </c>
      <c r="C30" s="40"/>
      <c r="D30" s="66">
        <v>1260945.2944</v>
      </c>
      <c r="E30" s="66">
        <v>1240675.9475</v>
      </c>
      <c r="F30" s="67">
        <v>101.633734170542</v>
      </c>
      <c r="G30" s="66">
        <v>732057.12690000003</v>
      </c>
      <c r="H30" s="67">
        <v>72.246843595342398</v>
      </c>
      <c r="I30" s="66">
        <v>156898.83230000001</v>
      </c>
      <c r="J30" s="67">
        <v>12.442953155605201</v>
      </c>
      <c r="K30" s="66">
        <v>135998.8063</v>
      </c>
      <c r="L30" s="67">
        <v>18.577622060167101</v>
      </c>
      <c r="M30" s="67">
        <v>0.15367801062824499</v>
      </c>
      <c r="N30" s="66">
        <v>17656161.714200001</v>
      </c>
      <c r="O30" s="66">
        <v>17656161.714200001</v>
      </c>
      <c r="P30" s="66">
        <v>77278</v>
      </c>
      <c r="Q30" s="66">
        <v>62406</v>
      </c>
      <c r="R30" s="67">
        <v>23.831041886998101</v>
      </c>
      <c r="S30" s="66">
        <v>16.317002179145401</v>
      </c>
      <c r="T30" s="66">
        <v>15.093711282569</v>
      </c>
      <c r="U30" s="68">
        <v>7.4970321333897498</v>
      </c>
      <c r="V30" s="52"/>
      <c r="W30" s="52"/>
    </row>
    <row r="31" spans="1:23" ht="12" thickBot="1" x14ac:dyDescent="0.2">
      <c r="A31" s="50"/>
      <c r="B31" s="39" t="s">
        <v>29</v>
      </c>
      <c r="C31" s="40"/>
      <c r="D31" s="66">
        <v>981066.64399999997</v>
      </c>
      <c r="E31" s="66">
        <v>2436943.6754999999</v>
      </c>
      <c r="F31" s="67">
        <v>40.258076288887104</v>
      </c>
      <c r="G31" s="66">
        <v>797688.40980000002</v>
      </c>
      <c r="H31" s="67">
        <v>22.988704856070001</v>
      </c>
      <c r="I31" s="66">
        <v>20405.647300000001</v>
      </c>
      <c r="J31" s="67">
        <v>2.0799450704798401</v>
      </c>
      <c r="K31" s="66">
        <v>24628.502199999999</v>
      </c>
      <c r="L31" s="67">
        <v>3.0874840222606399</v>
      </c>
      <c r="M31" s="67">
        <v>-0.17146210783374399</v>
      </c>
      <c r="N31" s="66">
        <v>44485667.5458</v>
      </c>
      <c r="O31" s="66">
        <v>44485667.5458</v>
      </c>
      <c r="P31" s="66">
        <v>30759</v>
      </c>
      <c r="Q31" s="66">
        <v>27019</v>
      </c>
      <c r="R31" s="67">
        <v>13.8421111069988</v>
      </c>
      <c r="S31" s="66">
        <v>31.8952711076433</v>
      </c>
      <c r="T31" s="66">
        <v>28.690990610311299</v>
      </c>
      <c r="U31" s="68">
        <v>10.0462557177141</v>
      </c>
      <c r="V31" s="52"/>
      <c r="W31" s="52"/>
    </row>
    <row r="32" spans="1:23" ht="12" thickBot="1" x14ac:dyDescent="0.2">
      <c r="A32" s="50"/>
      <c r="B32" s="39" t="s">
        <v>30</v>
      </c>
      <c r="C32" s="40"/>
      <c r="D32" s="66">
        <v>157841.30100000001</v>
      </c>
      <c r="E32" s="66">
        <v>184672.4461</v>
      </c>
      <c r="F32" s="67">
        <v>85.47095375264</v>
      </c>
      <c r="G32" s="66">
        <v>124607.65089999999</v>
      </c>
      <c r="H32" s="67">
        <v>26.670633672944</v>
      </c>
      <c r="I32" s="66">
        <v>38525.483</v>
      </c>
      <c r="J32" s="67">
        <v>24.407732802455801</v>
      </c>
      <c r="K32" s="66">
        <v>35140.615299999998</v>
      </c>
      <c r="L32" s="67">
        <v>28.201009365148099</v>
      </c>
      <c r="M32" s="67">
        <v>9.632351827374E-2</v>
      </c>
      <c r="N32" s="66">
        <v>2407523.0821000002</v>
      </c>
      <c r="O32" s="66">
        <v>2407523.0821000002</v>
      </c>
      <c r="P32" s="66">
        <v>31541</v>
      </c>
      <c r="Q32" s="66">
        <v>28742</v>
      </c>
      <c r="R32" s="67">
        <v>9.7383619789854592</v>
      </c>
      <c r="S32" s="66">
        <v>5.0043213912051003</v>
      </c>
      <c r="T32" s="66">
        <v>5.1271540567810199</v>
      </c>
      <c r="U32" s="68">
        <v>-2.4545319129940801</v>
      </c>
      <c r="V32" s="52"/>
      <c r="W32" s="52"/>
    </row>
    <row r="33" spans="1:23" ht="12" thickBot="1" x14ac:dyDescent="0.2">
      <c r="A33" s="50"/>
      <c r="B33" s="39" t="s">
        <v>31</v>
      </c>
      <c r="C33" s="40"/>
      <c r="D33" s="66">
        <v>50.000500000000002</v>
      </c>
      <c r="E33" s="69"/>
      <c r="F33" s="69"/>
      <c r="G33" s="66">
        <v>130.42740000000001</v>
      </c>
      <c r="H33" s="67">
        <v>-61.664113522158701</v>
      </c>
      <c r="I33" s="66">
        <v>9.7355999999999998</v>
      </c>
      <c r="J33" s="67">
        <v>19.471005289947101</v>
      </c>
      <c r="K33" s="66">
        <v>22.728200000000001</v>
      </c>
      <c r="L33" s="67">
        <v>17.425939641517001</v>
      </c>
      <c r="M33" s="67">
        <v>-0.57165107663607295</v>
      </c>
      <c r="N33" s="66">
        <v>584.51710000000003</v>
      </c>
      <c r="O33" s="66">
        <v>584.51710000000003</v>
      </c>
      <c r="P33" s="66">
        <v>14</v>
      </c>
      <c r="Q33" s="66">
        <v>12</v>
      </c>
      <c r="R33" s="67">
        <v>16.6666666666667</v>
      </c>
      <c r="S33" s="66">
        <v>3.5714642857142902</v>
      </c>
      <c r="T33" s="66">
        <v>5.1617166666666696</v>
      </c>
      <c r="U33" s="68">
        <v>-44.526621400452598</v>
      </c>
      <c r="V33" s="52"/>
      <c r="W33" s="52"/>
    </row>
    <row r="34" spans="1:23" ht="12" thickBot="1" x14ac:dyDescent="0.2">
      <c r="A34" s="50"/>
      <c r="B34" s="39" t="s">
        <v>32</v>
      </c>
      <c r="C34" s="40"/>
      <c r="D34" s="66">
        <v>373072.98839999997</v>
      </c>
      <c r="E34" s="66">
        <v>421303.022</v>
      </c>
      <c r="F34" s="67">
        <v>88.552174781219605</v>
      </c>
      <c r="G34" s="66">
        <v>233707.90090000001</v>
      </c>
      <c r="H34" s="67">
        <v>59.632167745853003</v>
      </c>
      <c r="I34" s="66">
        <v>37158.741399999999</v>
      </c>
      <c r="J34" s="67">
        <v>9.96018006003675</v>
      </c>
      <c r="K34" s="66">
        <v>27560.639299999999</v>
      </c>
      <c r="L34" s="67">
        <v>11.792771743644501</v>
      </c>
      <c r="M34" s="67">
        <v>0.34825397174295603</v>
      </c>
      <c r="N34" s="66">
        <v>6220163.0241999999</v>
      </c>
      <c r="O34" s="66">
        <v>6220163.0241999999</v>
      </c>
      <c r="P34" s="66">
        <v>16258</v>
      </c>
      <c r="Q34" s="66">
        <v>12415</v>
      </c>
      <c r="R34" s="67">
        <v>30.9544905356424</v>
      </c>
      <c r="S34" s="66">
        <v>22.9470407430188</v>
      </c>
      <c r="T34" s="66">
        <v>19.859281957309701</v>
      </c>
      <c r="U34" s="68">
        <v>13.4560217166499</v>
      </c>
      <c r="V34" s="52"/>
      <c r="W34" s="52"/>
    </row>
    <row r="35" spans="1:23" ht="12" thickBot="1" x14ac:dyDescent="0.2">
      <c r="A35" s="50"/>
      <c r="B35" s="39" t="s">
        <v>37</v>
      </c>
      <c r="C35" s="40"/>
      <c r="D35" s="69"/>
      <c r="E35" s="66">
        <v>783601.25589999999</v>
      </c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70"/>
      <c r="V35" s="52"/>
      <c r="W35" s="52"/>
    </row>
    <row r="36" spans="1:23" ht="12" thickBot="1" x14ac:dyDescent="0.2">
      <c r="A36" s="50"/>
      <c r="B36" s="39" t="s">
        <v>38</v>
      </c>
      <c r="C36" s="40"/>
      <c r="D36" s="69"/>
      <c r="E36" s="66">
        <v>149305.3567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52"/>
      <c r="W36" s="52"/>
    </row>
    <row r="37" spans="1:23" ht="12" thickBot="1" x14ac:dyDescent="0.2">
      <c r="A37" s="50"/>
      <c r="B37" s="39" t="s">
        <v>39</v>
      </c>
      <c r="C37" s="40"/>
      <c r="D37" s="69"/>
      <c r="E37" s="66">
        <v>262420.91360000003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52"/>
      <c r="W37" s="52"/>
    </row>
    <row r="38" spans="1:23" ht="12" customHeight="1" thickBot="1" x14ac:dyDescent="0.2">
      <c r="A38" s="50"/>
      <c r="B38" s="39" t="s">
        <v>33</v>
      </c>
      <c r="C38" s="40"/>
      <c r="D38" s="66">
        <v>293524.36580000003</v>
      </c>
      <c r="E38" s="66">
        <v>290464.48700000002</v>
      </c>
      <c r="F38" s="67">
        <v>101.053443342284</v>
      </c>
      <c r="G38" s="66">
        <v>283459.83120000002</v>
      </c>
      <c r="H38" s="67">
        <v>3.5506034690674801</v>
      </c>
      <c r="I38" s="66">
        <v>14753.1623</v>
      </c>
      <c r="J38" s="67">
        <v>5.0262138408136199</v>
      </c>
      <c r="K38" s="66">
        <v>13462.5741</v>
      </c>
      <c r="L38" s="67">
        <v>4.7493763200970998</v>
      </c>
      <c r="M38" s="67">
        <v>9.5864891098352001E-2</v>
      </c>
      <c r="N38" s="66">
        <v>5188961.9943000004</v>
      </c>
      <c r="O38" s="66">
        <v>5188961.9943000004</v>
      </c>
      <c r="P38" s="66">
        <v>460</v>
      </c>
      <c r="Q38" s="66">
        <v>471</v>
      </c>
      <c r="R38" s="67">
        <v>-2.33545647558386</v>
      </c>
      <c r="S38" s="66">
        <v>638.09644739130397</v>
      </c>
      <c r="T38" s="66">
        <v>586.20501804670903</v>
      </c>
      <c r="U38" s="68">
        <v>8.1322235152288105</v>
      </c>
      <c r="V38" s="52"/>
      <c r="W38" s="52"/>
    </row>
    <row r="39" spans="1:23" ht="12" customHeight="1" thickBot="1" x14ac:dyDescent="0.2">
      <c r="A39" s="50"/>
      <c r="B39" s="39" t="s">
        <v>34</v>
      </c>
      <c r="C39" s="40"/>
      <c r="D39" s="66">
        <v>747083.94059999997</v>
      </c>
      <c r="E39" s="66">
        <v>526309.5993</v>
      </c>
      <c r="F39" s="67">
        <v>141.94761820677999</v>
      </c>
      <c r="G39" s="66">
        <v>430760.34850000002</v>
      </c>
      <c r="H39" s="67">
        <v>73.433776623476803</v>
      </c>
      <c r="I39" s="66">
        <v>43572.167099999999</v>
      </c>
      <c r="J39" s="67">
        <v>5.8322987193388496</v>
      </c>
      <c r="K39" s="66">
        <v>39121.818599999999</v>
      </c>
      <c r="L39" s="67">
        <v>9.0820380139979395</v>
      </c>
      <c r="M39" s="67">
        <v>0.113756176457502</v>
      </c>
      <c r="N39" s="66">
        <v>12937688.3572</v>
      </c>
      <c r="O39" s="66">
        <v>12937688.3572</v>
      </c>
      <c r="P39" s="66">
        <v>3536</v>
      </c>
      <c r="Q39" s="66">
        <v>3026</v>
      </c>
      <c r="R39" s="67">
        <v>16.8539325842697</v>
      </c>
      <c r="S39" s="66">
        <v>211.27939496606299</v>
      </c>
      <c r="T39" s="66">
        <v>206.93748638466599</v>
      </c>
      <c r="U39" s="68">
        <v>2.0550553839358199</v>
      </c>
      <c r="V39" s="52"/>
      <c r="W39" s="52"/>
    </row>
    <row r="40" spans="1:23" ht="12" thickBot="1" x14ac:dyDescent="0.2">
      <c r="A40" s="50"/>
      <c r="B40" s="39" t="s">
        <v>40</v>
      </c>
      <c r="C40" s="40"/>
      <c r="D40" s="69"/>
      <c r="E40" s="66">
        <v>417555.85680000001</v>
      </c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70"/>
      <c r="V40" s="52"/>
      <c r="W40" s="52"/>
    </row>
    <row r="41" spans="1:23" ht="12" thickBot="1" x14ac:dyDescent="0.2">
      <c r="A41" s="50"/>
      <c r="B41" s="39" t="s">
        <v>41</v>
      </c>
      <c r="C41" s="40"/>
      <c r="D41" s="69"/>
      <c r="E41" s="66">
        <v>146764.63829999999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52"/>
      <c r="W41" s="52"/>
    </row>
    <row r="42" spans="1:23" ht="12" thickBot="1" x14ac:dyDescent="0.2">
      <c r="A42" s="51"/>
      <c r="B42" s="39" t="s">
        <v>35</v>
      </c>
      <c r="C42" s="40"/>
      <c r="D42" s="71">
        <v>91348.492199999993</v>
      </c>
      <c r="E42" s="71">
        <v>0</v>
      </c>
      <c r="F42" s="72"/>
      <c r="G42" s="71">
        <v>233224.35579999999</v>
      </c>
      <c r="H42" s="73">
        <v>-60.832353084797298</v>
      </c>
      <c r="I42" s="71">
        <v>14230.4375</v>
      </c>
      <c r="J42" s="73">
        <v>15.578185427345201</v>
      </c>
      <c r="K42" s="71">
        <v>36787.920299999998</v>
      </c>
      <c r="L42" s="73">
        <v>15.773618571615801</v>
      </c>
      <c r="M42" s="73">
        <v>-0.61317635289103301</v>
      </c>
      <c r="N42" s="71">
        <v>928767.82129999995</v>
      </c>
      <c r="O42" s="71">
        <v>928767.82129999995</v>
      </c>
      <c r="P42" s="71">
        <v>59</v>
      </c>
      <c r="Q42" s="71">
        <v>44</v>
      </c>
      <c r="R42" s="73">
        <v>34.090909090909101</v>
      </c>
      <c r="S42" s="71">
        <v>1548.2795288135601</v>
      </c>
      <c r="T42" s="71">
        <v>1694.8854340909099</v>
      </c>
      <c r="U42" s="74">
        <v>-9.4689558667544595</v>
      </c>
      <c r="V42" s="52"/>
      <c r="W42" s="52"/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  <mergeCell ref="B29:C29"/>
    <mergeCell ref="B30:C30"/>
    <mergeCell ref="B19:C19"/>
    <mergeCell ref="B20:C20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9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93385</v>
      </c>
      <c r="D2" s="32">
        <v>1036240.0336521399</v>
      </c>
      <c r="E2" s="32">
        <v>901152.89336923102</v>
      </c>
      <c r="F2" s="32">
        <v>135087.14028290601</v>
      </c>
      <c r="G2" s="32">
        <v>901152.89336923102</v>
      </c>
      <c r="H2" s="32">
        <v>0.13036278844275401</v>
      </c>
    </row>
    <row r="3" spans="1:8" ht="14.25" x14ac:dyDescent="0.2">
      <c r="A3" s="32">
        <v>2</v>
      </c>
      <c r="B3" s="33">
        <v>13</v>
      </c>
      <c r="C3" s="32">
        <v>29269.822</v>
      </c>
      <c r="D3" s="32">
        <v>127236.980555049</v>
      </c>
      <c r="E3" s="32">
        <v>98352.994176242297</v>
      </c>
      <c r="F3" s="32">
        <v>28883.986378806399</v>
      </c>
      <c r="G3" s="32">
        <v>98352.994176242297</v>
      </c>
      <c r="H3" s="32">
        <v>0.22700936671717001</v>
      </c>
    </row>
    <row r="4" spans="1:8" ht="14.25" x14ac:dyDescent="0.2">
      <c r="A4" s="32">
        <v>3</v>
      </c>
      <c r="B4" s="33">
        <v>14</v>
      </c>
      <c r="C4" s="32">
        <v>126956</v>
      </c>
      <c r="D4" s="32">
        <v>211516.92134871799</v>
      </c>
      <c r="E4" s="32">
        <v>156832.207429915</v>
      </c>
      <c r="F4" s="32">
        <v>54684.713918803398</v>
      </c>
      <c r="G4" s="32">
        <v>156832.207429915</v>
      </c>
      <c r="H4" s="32">
        <v>0.25853588247271903</v>
      </c>
    </row>
    <row r="5" spans="1:8" ht="14.25" x14ac:dyDescent="0.2">
      <c r="A5" s="32">
        <v>4</v>
      </c>
      <c r="B5" s="33">
        <v>15</v>
      </c>
      <c r="C5" s="32">
        <v>4997</v>
      </c>
      <c r="D5" s="32">
        <v>12193.7060940171</v>
      </c>
      <c r="E5" s="32">
        <v>-924.36629145299105</v>
      </c>
      <c r="F5" s="32">
        <v>13118.072385470099</v>
      </c>
      <c r="G5" s="32">
        <v>-924.36629145299105</v>
      </c>
      <c r="H5" s="32">
        <v>1.0758068370949601</v>
      </c>
    </row>
    <row r="6" spans="1:8" ht="14.25" x14ac:dyDescent="0.2">
      <c r="A6" s="32">
        <v>5</v>
      </c>
      <c r="B6" s="33">
        <v>16</v>
      </c>
      <c r="C6" s="32">
        <v>4086</v>
      </c>
      <c r="D6" s="32">
        <v>391239.48908888898</v>
      </c>
      <c r="E6" s="32">
        <v>381070.49781196599</v>
      </c>
      <c r="F6" s="32">
        <v>10168.9912769231</v>
      </c>
      <c r="G6" s="32">
        <v>381070.49781196599</v>
      </c>
      <c r="H6" s="32">
        <v>2.5991730284191002E-2</v>
      </c>
    </row>
    <row r="7" spans="1:8" ht="14.25" x14ac:dyDescent="0.2">
      <c r="A7" s="32">
        <v>6</v>
      </c>
      <c r="B7" s="33">
        <v>17</v>
      </c>
      <c r="C7" s="32">
        <v>20162</v>
      </c>
      <c r="D7" s="32">
        <v>445851.08779914503</v>
      </c>
      <c r="E7" s="32">
        <v>368591.94472991501</v>
      </c>
      <c r="F7" s="32">
        <v>77259.143069230806</v>
      </c>
      <c r="G7" s="32">
        <v>368591.94472991501</v>
      </c>
      <c r="H7" s="32">
        <v>0.17328463512471201</v>
      </c>
    </row>
    <row r="8" spans="1:8" ht="14.25" x14ac:dyDescent="0.2">
      <c r="A8" s="32">
        <v>7</v>
      </c>
      <c r="B8" s="33">
        <v>18</v>
      </c>
      <c r="C8" s="32">
        <v>93839</v>
      </c>
      <c r="D8" s="32">
        <v>289899.37280170899</v>
      </c>
      <c r="E8" s="32">
        <v>247064.861522222</v>
      </c>
      <c r="F8" s="32">
        <v>42834.511279487197</v>
      </c>
      <c r="G8" s="32">
        <v>247064.861522222</v>
      </c>
      <c r="H8" s="32">
        <v>0.14775648138013001</v>
      </c>
    </row>
    <row r="9" spans="1:8" ht="14.25" x14ac:dyDescent="0.2">
      <c r="A9" s="32">
        <v>8</v>
      </c>
      <c r="B9" s="33">
        <v>19</v>
      </c>
      <c r="C9" s="32">
        <v>17893</v>
      </c>
      <c r="D9" s="32">
        <v>166226.46788034201</v>
      </c>
      <c r="E9" s="32">
        <v>160297.98174273499</v>
      </c>
      <c r="F9" s="32">
        <v>5928.4861376068402</v>
      </c>
      <c r="G9" s="32">
        <v>160297.98174273499</v>
      </c>
      <c r="H9" s="32">
        <v>3.5665115268372703E-2</v>
      </c>
    </row>
    <row r="10" spans="1:8" ht="14.25" x14ac:dyDescent="0.2">
      <c r="A10" s="32">
        <v>9</v>
      </c>
      <c r="B10" s="33">
        <v>21</v>
      </c>
      <c r="C10" s="32">
        <v>145638</v>
      </c>
      <c r="D10" s="32">
        <v>683807.79449999996</v>
      </c>
      <c r="E10" s="32">
        <v>628590.91130000004</v>
      </c>
      <c r="F10" s="32">
        <v>55216.883199999997</v>
      </c>
      <c r="G10" s="32">
        <v>628590.91130000004</v>
      </c>
      <c r="H10" s="32">
        <v>8.0749128108980606E-2</v>
      </c>
    </row>
    <row r="11" spans="1:8" ht="14.25" x14ac:dyDescent="0.2">
      <c r="A11" s="32">
        <v>10</v>
      </c>
      <c r="B11" s="33">
        <v>22</v>
      </c>
      <c r="C11" s="32">
        <v>41936</v>
      </c>
      <c r="D11" s="32">
        <v>988844.10919230804</v>
      </c>
      <c r="E11" s="32">
        <v>967563.59932307701</v>
      </c>
      <c r="F11" s="32">
        <v>21280.509869230798</v>
      </c>
      <c r="G11" s="32">
        <v>967563.59932307701</v>
      </c>
      <c r="H11" s="32">
        <v>2.1520591235167301E-2</v>
      </c>
    </row>
    <row r="12" spans="1:8" ht="14.25" x14ac:dyDescent="0.2">
      <c r="A12" s="32">
        <v>11</v>
      </c>
      <c r="B12" s="33">
        <v>23</v>
      </c>
      <c r="C12" s="32">
        <v>254891.08</v>
      </c>
      <c r="D12" s="32">
        <v>3393577.24265128</v>
      </c>
      <c r="E12" s="32">
        <v>2951839.9471316198</v>
      </c>
      <c r="F12" s="32">
        <v>441737.29551965802</v>
      </c>
      <c r="G12" s="32">
        <v>2951839.9471316198</v>
      </c>
      <c r="H12" s="32">
        <v>0.13016862853976</v>
      </c>
    </row>
    <row r="13" spans="1:8" ht="14.25" x14ac:dyDescent="0.2">
      <c r="A13" s="32">
        <v>12</v>
      </c>
      <c r="B13" s="33">
        <v>24</v>
      </c>
      <c r="C13" s="32">
        <v>30823.4</v>
      </c>
      <c r="D13" s="32">
        <v>683323.02771538496</v>
      </c>
      <c r="E13" s="32">
        <v>624871.95412222203</v>
      </c>
      <c r="F13" s="32">
        <v>58451.0735931624</v>
      </c>
      <c r="G13" s="32">
        <v>624871.95412222203</v>
      </c>
      <c r="H13" s="32">
        <v>8.5539446531733496E-2</v>
      </c>
    </row>
    <row r="14" spans="1:8" ht="14.25" x14ac:dyDescent="0.2">
      <c r="A14" s="32">
        <v>13</v>
      </c>
      <c r="B14" s="33">
        <v>25</v>
      </c>
      <c r="C14" s="32">
        <v>107373</v>
      </c>
      <c r="D14" s="32">
        <v>1736039.3038000001</v>
      </c>
      <c r="E14" s="32">
        <v>1618155.6893</v>
      </c>
      <c r="F14" s="32">
        <v>117883.6145</v>
      </c>
      <c r="G14" s="32">
        <v>1618155.6893</v>
      </c>
      <c r="H14" s="32">
        <v>6.7903770520612999E-2</v>
      </c>
    </row>
    <row r="15" spans="1:8" ht="14.25" x14ac:dyDescent="0.2">
      <c r="A15" s="32">
        <v>14</v>
      </c>
      <c r="B15" s="33">
        <v>26</v>
      </c>
      <c r="C15" s="32">
        <v>82055</v>
      </c>
      <c r="D15" s="32">
        <v>492365.50168774702</v>
      </c>
      <c r="E15" s="32">
        <v>421891.92019080999</v>
      </c>
      <c r="F15" s="32">
        <v>70473.581496936706</v>
      </c>
      <c r="G15" s="32">
        <v>421891.92019080999</v>
      </c>
      <c r="H15" s="32">
        <v>0.14313265502023401</v>
      </c>
    </row>
    <row r="16" spans="1:8" ht="14.25" x14ac:dyDescent="0.2">
      <c r="A16" s="32">
        <v>15</v>
      </c>
      <c r="B16" s="33">
        <v>27</v>
      </c>
      <c r="C16" s="32">
        <v>191401.60500000001</v>
      </c>
      <c r="D16" s="32">
        <v>1400294.20159915</v>
      </c>
      <c r="E16" s="32">
        <v>1257771.13613932</v>
      </c>
      <c r="F16" s="32">
        <v>142523.065459829</v>
      </c>
      <c r="G16" s="32">
        <v>1257771.13613932</v>
      </c>
      <c r="H16" s="32">
        <v>0.101780800989583</v>
      </c>
    </row>
    <row r="17" spans="1:8" ht="14.25" x14ac:dyDescent="0.2">
      <c r="A17" s="32">
        <v>16</v>
      </c>
      <c r="B17" s="33">
        <v>29</v>
      </c>
      <c r="C17" s="32">
        <v>219646</v>
      </c>
      <c r="D17" s="32">
        <v>2800897.2213888899</v>
      </c>
      <c r="E17" s="32">
        <v>2559086.91454359</v>
      </c>
      <c r="F17" s="32">
        <v>241810.306845299</v>
      </c>
      <c r="G17" s="32">
        <v>2559086.91454359</v>
      </c>
      <c r="H17" s="32">
        <v>8.6333159602833304E-2</v>
      </c>
    </row>
    <row r="18" spans="1:8" ht="14.25" x14ac:dyDescent="0.2">
      <c r="A18" s="32">
        <v>17</v>
      </c>
      <c r="B18" s="33">
        <v>31</v>
      </c>
      <c r="C18" s="32">
        <v>54681.093999999997</v>
      </c>
      <c r="D18" s="32">
        <v>649109.05796537304</v>
      </c>
      <c r="E18" s="32">
        <v>569733.39063337597</v>
      </c>
      <c r="F18" s="32">
        <v>79375.667331997494</v>
      </c>
      <c r="G18" s="32">
        <v>569733.39063337597</v>
      </c>
      <c r="H18" s="32">
        <v>0.12228402355191299</v>
      </c>
    </row>
    <row r="19" spans="1:8" ht="14.25" x14ac:dyDescent="0.2">
      <c r="A19" s="32">
        <v>18</v>
      </c>
      <c r="B19" s="33">
        <v>32</v>
      </c>
      <c r="C19" s="32">
        <v>24421.969000000001</v>
      </c>
      <c r="D19" s="32">
        <v>425142.928538015</v>
      </c>
      <c r="E19" s="32">
        <v>395272.08381740103</v>
      </c>
      <c r="F19" s="32">
        <v>29870.844720614299</v>
      </c>
      <c r="G19" s="32">
        <v>395272.08381740103</v>
      </c>
      <c r="H19" s="32">
        <v>7.02607116701537E-2</v>
      </c>
    </row>
    <row r="20" spans="1:8" ht="14.25" x14ac:dyDescent="0.2">
      <c r="A20" s="32">
        <v>19</v>
      </c>
      <c r="B20" s="33">
        <v>33</v>
      </c>
      <c r="C20" s="32">
        <v>80243.967999999993</v>
      </c>
      <c r="D20" s="32">
        <v>1129491.4874374501</v>
      </c>
      <c r="E20" s="32">
        <v>919713.92759163305</v>
      </c>
      <c r="F20" s="32">
        <v>209777.55984581501</v>
      </c>
      <c r="G20" s="32">
        <v>919713.92759163305</v>
      </c>
      <c r="H20" s="32">
        <v>0.18572743768237801</v>
      </c>
    </row>
    <row r="21" spans="1:8" ht="14.25" x14ac:dyDescent="0.2">
      <c r="A21" s="32">
        <v>20</v>
      </c>
      <c r="B21" s="33">
        <v>34</v>
      </c>
      <c r="C21" s="32">
        <v>53695.553999999996</v>
      </c>
      <c r="D21" s="32">
        <v>367408.17488521303</v>
      </c>
      <c r="E21" s="32">
        <v>275717.15266837599</v>
      </c>
      <c r="F21" s="32">
        <v>91691.0222168373</v>
      </c>
      <c r="G21" s="32">
        <v>275717.15266837599</v>
      </c>
      <c r="H21" s="32">
        <v>0.24956173674002699</v>
      </c>
    </row>
    <row r="22" spans="1:8" ht="14.25" x14ac:dyDescent="0.2">
      <c r="A22" s="32">
        <v>21</v>
      </c>
      <c r="B22" s="33">
        <v>35</v>
      </c>
      <c r="C22" s="32">
        <v>54213.383000000002</v>
      </c>
      <c r="D22" s="32">
        <v>1202685.13249558</v>
      </c>
      <c r="E22" s="32">
        <v>1148269.42658344</v>
      </c>
      <c r="F22" s="32">
        <v>54415.705912137797</v>
      </c>
      <c r="G22" s="32">
        <v>1148269.42658344</v>
      </c>
      <c r="H22" s="32">
        <v>4.5245180506409903E-2</v>
      </c>
    </row>
    <row r="23" spans="1:8" ht="14.25" x14ac:dyDescent="0.2">
      <c r="A23" s="32">
        <v>22</v>
      </c>
      <c r="B23" s="33">
        <v>36</v>
      </c>
      <c r="C23" s="32">
        <v>182907.82800000001</v>
      </c>
      <c r="D23" s="32">
        <v>725340.02463451296</v>
      </c>
      <c r="E23" s="32">
        <v>619080.99307491095</v>
      </c>
      <c r="F23" s="32">
        <v>106259.03155960199</v>
      </c>
      <c r="G23" s="32">
        <v>619080.99307491095</v>
      </c>
      <c r="H23" s="32">
        <v>0.14649547515752301</v>
      </c>
    </row>
    <row r="24" spans="1:8" ht="14.25" x14ac:dyDescent="0.2">
      <c r="A24" s="32">
        <v>23</v>
      </c>
      <c r="B24" s="33">
        <v>37</v>
      </c>
      <c r="C24" s="32">
        <v>127925.46799999999</v>
      </c>
      <c r="D24" s="32">
        <v>1270932.26880796</v>
      </c>
      <c r="E24" s="32">
        <v>1104046.4629578299</v>
      </c>
      <c r="F24" s="32">
        <v>166885.80585013001</v>
      </c>
      <c r="G24" s="32">
        <v>1104046.4629578299</v>
      </c>
      <c r="H24" s="32">
        <v>0.13130975579576401</v>
      </c>
    </row>
    <row r="25" spans="1:8" ht="14.25" x14ac:dyDescent="0.2">
      <c r="A25" s="32">
        <v>24</v>
      </c>
      <c r="B25" s="33">
        <v>38</v>
      </c>
      <c r="C25" s="32">
        <v>200124.52499999999</v>
      </c>
      <c r="D25" s="32">
        <v>989419.22094513301</v>
      </c>
      <c r="E25" s="32">
        <v>960661.01871061896</v>
      </c>
      <c r="F25" s="32">
        <v>28758.202234513301</v>
      </c>
      <c r="G25" s="32">
        <v>960661.01871061896</v>
      </c>
      <c r="H25" s="32">
        <v>2.90657404118775E-2</v>
      </c>
    </row>
    <row r="26" spans="1:8" ht="14.25" x14ac:dyDescent="0.2">
      <c r="A26" s="32">
        <v>25</v>
      </c>
      <c r="B26" s="33">
        <v>39</v>
      </c>
      <c r="C26" s="32">
        <v>106573.538</v>
      </c>
      <c r="D26" s="32">
        <v>158746.90012443799</v>
      </c>
      <c r="E26" s="32">
        <v>119315.80881523</v>
      </c>
      <c r="F26" s="32">
        <v>39431.091309208503</v>
      </c>
      <c r="G26" s="32">
        <v>119315.80881523</v>
      </c>
      <c r="H26" s="32">
        <v>0.24838967739401099</v>
      </c>
    </row>
    <row r="27" spans="1:8" ht="14.25" x14ac:dyDescent="0.2">
      <c r="A27" s="32">
        <v>26</v>
      </c>
      <c r="B27" s="33">
        <v>40</v>
      </c>
      <c r="C27" s="32">
        <v>13</v>
      </c>
      <c r="D27" s="32">
        <v>50</v>
      </c>
      <c r="E27" s="32">
        <v>40.264899999999997</v>
      </c>
      <c r="F27" s="32">
        <v>9.7350999999999992</v>
      </c>
      <c r="G27" s="32">
        <v>40.264899999999997</v>
      </c>
      <c r="H27" s="32">
        <v>0.19470199999999999</v>
      </c>
    </row>
    <row r="28" spans="1:8" ht="14.25" x14ac:dyDescent="0.2">
      <c r="A28" s="32">
        <v>27</v>
      </c>
      <c r="B28" s="33">
        <v>42</v>
      </c>
      <c r="C28" s="32">
        <v>19426.278999999999</v>
      </c>
      <c r="D28" s="32">
        <v>373072.98729999998</v>
      </c>
      <c r="E28" s="32">
        <v>335914.24290000001</v>
      </c>
      <c r="F28" s="32">
        <v>37158.744400000003</v>
      </c>
      <c r="G28" s="32">
        <v>335914.24290000001</v>
      </c>
      <c r="H28" s="32">
        <v>9.96018089353638E-2</v>
      </c>
    </row>
    <row r="29" spans="1:8" ht="14.25" x14ac:dyDescent="0.2">
      <c r="A29" s="32">
        <v>28</v>
      </c>
      <c r="B29" s="33">
        <v>75</v>
      </c>
      <c r="C29" s="32">
        <v>471</v>
      </c>
      <c r="D29" s="32">
        <v>293524.36752136803</v>
      </c>
      <c r="E29" s="32">
        <v>278771.20427350397</v>
      </c>
      <c r="F29" s="32">
        <v>14753.1632478632</v>
      </c>
      <c r="G29" s="32">
        <v>278771.20427350397</v>
      </c>
      <c r="H29" s="32">
        <v>5.0262141342623898E-2</v>
      </c>
    </row>
    <row r="30" spans="1:8" ht="14.25" x14ac:dyDescent="0.2">
      <c r="A30" s="32">
        <v>29</v>
      </c>
      <c r="B30" s="33">
        <v>76</v>
      </c>
      <c r="C30" s="32">
        <v>4164</v>
      </c>
      <c r="D30" s="32">
        <v>750534.492375214</v>
      </c>
      <c r="E30" s="32">
        <v>703511.77518717898</v>
      </c>
      <c r="F30" s="32">
        <v>47022.717188034199</v>
      </c>
      <c r="G30" s="32">
        <v>703511.77518717898</v>
      </c>
      <c r="H30" s="32">
        <v>6.2652306677101005E-2</v>
      </c>
    </row>
    <row r="31" spans="1:8" ht="14.25" x14ac:dyDescent="0.2">
      <c r="A31" s="32">
        <v>30</v>
      </c>
      <c r="B31" s="33">
        <v>99</v>
      </c>
      <c r="C31" s="32">
        <v>61</v>
      </c>
      <c r="D31" s="32">
        <v>91348.492020270802</v>
      </c>
      <c r="E31" s="32">
        <v>77118.054564707694</v>
      </c>
      <c r="F31" s="32">
        <v>14230.4374555631</v>
      </c>
      <c r="G31" s="32">
        <v>77118.054564707694</v>
      </c>
      <c r="H31" s="32">
        <v>0.15578185409350101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2014-08-19T13:08:14Z</dcterms:modified>
</cp:coreProperties>
</file>