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6" l="1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<sst xmlns="http://schemas.openxmlformats.org/spreadsheetml/2006/main" count="113" uniqueCount="71">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</sst>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3" Type="http://schemas.openxmlformats.org/officeDocument/2006/relationships/hyperlink" Target="cid:460f5a65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334" Type="http://schemas.openxmlformats.org/officeDocument/2006/relationships/image" Target="cid:934e91da13" TargetMode="External"/><Relationship Id="rId350" Type="http://schemas.openxmlformats.org/officeDocument/2006/relationships/image" Target="cid:c6d730e8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40878813.240099996</v>
      </c>
      <c r="F3" s="25">
        <f>RA!I7</f>
        <v>3769718.9449</v>
      </c>
      <c r="G3" s="16">
        <f>E3-F3</f>
        <v>37109094.295199998</v>
      </c>
      <c r="H3" s="27">
        <f>RA!J7</f>
        <v>9.2216936992733007</v>
      </c>
      <c r="I3" s="20">
        <f>SUM(I4:I39)</f>
        <v>40878819.053397618</v>
      </c>
      <c r="J3" s="21">
        <f>SUM(J4:J39)</f>
        <v>37109094.143784784</v>
      </c>
      <c r="K3" s="22">
        <f>E3-I3</f>
        <v>-5.8132976219058037</v>
      </c>
      <c r="L3" s="22">
        <f>G3-J3</f>
        <v>0.15141521394252777</v>
      </c>
    </row>
    <row r="4" spans="1:12">
      <c r="A4" s="59">
        <f>RA!A8</f>
        <v>41663</v>
      </c>
      <c r="B4" s="12">
        <v>12</v>
      </c>
      <c r="C4" s="56" t="s">
        <v>6</v>
      </c>
      <c r="D4" s="56"/>
      <c r="E4" s="15">
        <f>VLOOKUP(C4,RA!B8:D39,3,0)</f>
        <v>1666420.1340000001</v>
      </c>
      <c r="F4" s="25">
        <f>VLOOKUP(C4,RA!B8:I43,8,0)</f>
        <v>197278.4069</v>
      </c>
      <c r="G4" s="16">
        <f t="shared" ref="G4:G39" si="0">E4-F4</f>
        <v>1469141.7271</v>
      </c>
      <c r="H4" s="27">
        <f>RA!J8</f>
        <v>11.8384555536101</v>
      </c>
      <c r="I4" s="20">
        <f>VLOOKUP(B4,RMS!B:D,3,FALSE)</f>
        <v>1666421.7098264999</v>
      </c>
      <c r="J4" s="21">
        <f>VLOOKUP(B4,RMS!B:E,4,FALSE)</f>
        <v>1469141.7278974401</v>
      </c>
      <c r="K4" s="22">
        <f t="shared" ref="K4:K39" si="1">E4-I4</f>
        <v>-1.5758264998439699</v>
      </c>
      <c r="L4" s="22">
        <f t="shared" ref="L4:L39" si="2">G4-J4</f>
        <v>-7.9744006507098675E-4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200826.6121</v>
      </c>
      <c r="F5" s="25">
        <f>VLOOKUP(C5,RA!B9:I44,8,0)</f>
        <v>37358.346700000002</v>
      </c>
      <c r="G5" s="16">
        <f t="shared" si="0"/>
        <v>163468.2654</v>
      </c>
      <c r="H5" s="27">
        <f>RA!J9</f>
        <v>18.602288964272201</v>
      </c>
      <c r="I5" s="20">
        <f>VLOOKUP(B5,RMS!B:D,3,FALSE)</f>
        <v>200826.70541274501</v>
      </c>
      <c r="J5" s="21">
        <f>VLOOKUP(B5,RMS!B:E,4,FALSE)</f>
        <v>163468.26574045801</v>
      </c>
      <c r="K5" s="22">
        <f t="shared" si="1"/>
        <v>-9.3312745011644438E-2</v>
      </c>
      <c r="L5" s="22">
        <f t="shared" si="2"/>
        <v>-3.4045800566673279E-4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458045.78869999998</v>
      </c>
      <c r="F6" s="25">
        <f>VLOOKUP(C6,RA!B10:I45,8,0)</f>
        <v>103388.58130000001</v>
      </c>
      <c r="G6" s="16">
        <f t="shared" si="0"/>
        <v>354657.20739999996</v>
      </c>
      <c r="H6" s="27">
        <f>RA!J10</f>
        <v>22.571669437990401</v>
      </c>
      <c r="I6" s="20">
        <f>VLOOKUP(B6,RMS!B:D,3,FALSE)</f>
        <v>458047.701328205</v>
      </c>
      <c r="J6" s="21">
        <f>VLOOKUP(B6,RMS!B:E,4,FALSE)</f>
        <v>354657.20887008501</v>
      </c>
      <c r="K6" s="22">
        <f t="shared" si="1"/>
        <v>-1.9126282050274312</v>
      </c>
      <c r="L6" s="22">
        <f t="shared" si="2"/>
        <v>-1.4700850588269532E-3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132037.66560000001</v>
      </c>
      <c r="F7" s="25">
        <f>VLOOKUP(C7,RA!B11:I46,8,0)</f>
        <v>21684.543900000001</v>
      </c>
      <c r="G7" s="16">
        <f t="shared" si="0"/>
        <v>110353.1217</v>
      </c>
      <c r="H7" s="27">
        <f>RA!J11</f>
        <v>16.422998544742502</v>
      </c>
      <c r="I7" s="20">
        <f>VLOOKUP(B7,RMS!B:D,3,FALSE)</f>
        <v>132037.718692308</v>
      </c>
      <c r="J7" s="21">
        <f>VLOOKUP(B7,RMS!B:E,4,FALSE)</f>
        <v>110353.12089316201</v>
      </c>
      <c r="K7" s="22">
        <f t="shared" si="1"/>
        <v>-5.3092307993210852E-2</v>
      </c>
      <c r="L7" s="22">
        <f t="shared" si="2"/>
        <v>8.0683799751568586E-4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430692.60379999998</v>
      </c>
      <c r="F8" s="25">
        <f>VLOOKUP(C8,RA!B12:I47,8,0)</f>
        <v>-26019.1639</v>
      </c>
      <c r="G8" s="16">
        <f t="shared" si="0"/>
        <v>456711.76769999997</v>
      </c>
      <c r="H8" s="27">
        <f>RA!J12</f>
        <v>-6.0412376879549301</v>
      </c>
      <c r="I8" s="20">
        <f>VLOOKUP(B8,RMS!B:D,3,FALSE)</f>
        <v>430692.597308547</v>
      </c>
      <c r="J8" s="21">
        <f>VLOOKUP(B8,RMS!B:E,4,FALSE)</f>
        <v>456711.76741538499</v>
      </c>
      <c r="K8" s="22">
        <f t="shared" si="1"/>
        <v>6.4914529793895781E-3</v>
      </c>
      <c r="L8" s="22">
        <f t="shared" si="2"/>
        <v>2.8461497277021408E-4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603163.11939999997</v>
      </c>
      <c r="F9" s="25">
        <f>VLOOKUP(C9,RA!B13:I48,8,0)</f>
        <v>103273.22169999999</v>
      </c>
      <c r="G9" s="16">
        <f t="shared" si="0"/>
        <v>499889.89769999997</v>
      </c>
      <c r="H9" s="27">
        <f>RA!J13</f>
        <v>17.121939054020999</v>
      </c>
      <c r="I9" s="20">
        <f>VLOOKUP(B9,RMS!B:D,3,FALSE)</f>
        <v>603163.414203419</v>
      </c>
      <c r="J9" s="21">
        <f>VLOOKUP(B9,RMS!B:E,4,FALSE)</f>
        <v>499889.89826495701</v>
      </c>
      <c r="K9" s="22">
        <f t="shared" si="1"/>
        <v>-0.29480341903399676</v>
      </c>
      <c r="L9" s="22">
        <f t="shared" si="2"/>
        <v>-5.6495703756809235E-4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407709.9878</v>
      </c>
      <c r="F10" s="25">
        <f>VLOOKUP(C10,RA!B14:I49,8,0)</f>
        <v>45564.954899999997</v>
      </c>
      <c r="G10" s="16">
        <f t="shared" si="0"/>
        <v>362145.03289999999</v>
      </c>
      <c r="H10" s="27">
        <f>RA!J14</f>
        <v>11.1758250382504</v>
      </c>
      <c r="I10" s="20">
        <f>VLOOKUP(B10,RMS!B:D,3,FALSE)</f>
        <v>407710.00485384598</v>
      </c>
      <c r="J10" s="21">
        <f>VLOOKUP(B10,RMS!B:E,4,FALSE)</f>
        <v>362145.03519999998</v>
      </c>
      <c r="K10" s="22">
        <f t="shared" si="1"/>
        <v>-1.7053845978807658E-2</v>
      </c>
      <c r="L10" s="22">
        <f t="shared" si="2"/>
        <v>-2.2999999928288162E-3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185419.00949999999</v>
      </c>
      <c r="F11" s="25">
        <f>VLOOKUP(C11,RA!B15:I50,8,0)</f>
        <v>20801.4575</v>
      </c>
      <c r="G11" s="16">
        <f t="shared" si="0"/>
        <v>164617.552</v>
      </c>
      <c r="H11" s="27">
        <f>RA!J15</f>
        <v>11.2186218425463</v>
      </c>
      <c r="I11" s="20">
        <f>VLOOKUP(B11,RMS!B:D,3,FALSE)</f>
        <v>185419.121237607</v>
      </c>
      <c r="J11" s="21">
        <f>VLOOKUP(B11,RMS!B:E,4,FALSE)</f>
        <v>164617.55322478601</v>
      </c>
      <c r="K11" s="22">
        <f t="shared" si="1"/>
        <v>-0.11173760701785795</v>
      </c>
      <c r="L11" s="22">
        <f t="shared" si="2"/>
        <v>-1.2247860140632838E-3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2268627.9289000002</v>
      </c>
      <c r="F12" s="25">
        <f>VLOOKUP(C12,RA!B16:I51,8,0)</f>
        <v>70526.1342</v>
      </c>
      <c r="G12" s="16">
        <f t="shared" si="0"/>
        <v>2198101.7947</v>
      </c>
      <c r="H12" s="27">
        <f>RA!J16</f>
        <v>3.1087572052503298</v>
      </c>
      <c r="I12" s="20">
        <f>VLOOKUP(B12,RMS!B:D,3,FALSE)</f>
        <v>2268627.5244999998</v>
      </c>
      <c r="J12" s="21">
        <f>VLOOKUP(B12,RMS!B:E,4,FALSE)</f>
        <v>2198101.7947</v>
      </c>
      <c r="K12" s="22">
        <f t="shared" si="1"/>
        <v>0.40440000034868717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2629057.4216999998</v>
      </c>
      <c r="F13" s="25">
        <f>VLOOKUP(C13,RA!B17:I52,8,0)</f>
        <v>-147980.54560000001</v>
      </c>
      <c r="G13" s="16">
        <f t="shared" si="0"/>
        <v>2777037.9672999997</v>
      </c>
      <c r="H13" s="27">
        <f>RA!J17</f>
        <v>-5.6286539951003798</v>
      </c>
      <c r="I13" s="20">
        <f>VLOOKUP(B13,RMS!B:D,3,FALSE)</f>
        <v>2629057.5552444402</v>
      </c>
      <c r="J13" s="21">
        <f>VLOOKUP(B13,RMS!B:E,4,FALSE)</f>
        <v>2777037.9674111102</v>
      </c>
      <c r="K13" s="22">
        <f t="shared" si="1"/>
        <v>-0.13354444038122892</v>
      </c>
      <c r="L13" s="22">
        <f t="shared" si="2"/>
        <v>-1.1111050844192505E-4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8414156.2338999994</v>
      </c>
      <c r="F14" s="25">
        <f>VLOOKUP(C14,RA!B18:I53,8,0)</f>
        <v>926899.20409999997</v>
      </c>
      <c r="G14" s="16">
        <f t="shared" si="0"/>
        <v>7487257.0297999997</v>
      </c>
      <c r="H14" s="27">
        <f>RA!J18</f>
        <v>11.015949529978901</v>
      </c>
      <c r="I14" s="20">
        <f>VLOOKUP(B14,RMS!B:D,3,FALSE)</f>
        <v>8414156.5073418804</v>
      </c>
      <c r="J14" s="21">
        <f>VLOOKUP(B14,RMS!B:E,4,FALSE)</f>
        <v>7487257.0805222197</v>
      </c>
      <c r="K14" s="22">
        <f t="shared" si="1"/>
        <v>-0.27344188094139099</v>
      </c>
      <c r="L14" s="22">
        <f t="shared" si="2"/>
        <v>-5.0722219981253147E-2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1318508.9679</v>
      </c>
      <c r="F15" s="25">
        <f>VLOOKUP(C15,RA!B19:I54,8,0)</f>
        <v>130290.33839999999</v>
      </c>
      <c r="G15" s="16">
        <f t="shared" si="0"/>
        <v>1188218.6295</v>
      </c>
      <c r="H15" s="27">
        <f>RA!J19</f>
        <v>9.8816421861365509</v>
      </c>
      <c r="I15" s="20">
        <f>VLOOKUP(B15,RMS!B:D,3,FALSE)</f>
        <v>1318509.01264188</v>
      </c>
      <c r="J15" s="21">
        <f>VLOOKUP(B15,RMS!B:E,4,FALSE)</f>
        <v>1188218.6295350399</v>
      </c>
      <c r="K15" s="22">
        <f t="shared" si="1"/>
        <v>-4.4741879915818572E-2</v>
      </c>
      <c r="L15" s="22">
        <f t="shared" si="2"/>
        <v>-3.503984771668911E-5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2463758.2185999998</v>
      </c>
      <c r="F16" s="25">
        <f>VLOOKUP(C16,RA!B20:I55,8,0)</f>
        <v>152677.05489999999</v>
      </c>
      <c r="G16" s="16">
        <f t="shared" si="0"/>
        <v>2311081.1636999999</v>
      </c>
      <c r="H16" s="27">
        <f>RA!J20</f>
        <v>6.1969171222798298</v>
      </c>
      <c r="I16" s="20">
        <f>VLOOKUP(B16,RMS!B:D,3,FALSE)</f>
        <v>2463758.2474000002</v>
      </c>
      <c r="J16" s="21">
        <f>VLOOKUP(B16,RMS!B:E,4,FALSE)</f>
        <v>2311081.1636999999</v>
      </c>
      <c r="K16" s="22">
        <f t="shared" si="1"/>
        <v>-2.8800000436604023E-2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992254.29310000001</v>
      </c>
      <c r="F17" s="25">
        <f>VLOOKUP(C17,RA!B21:I56,8,0)</f>
        <v>89088.196400000001</v>
      </c>
      <c r="G17" s="16">
        <f t="shared" si="0"/>
        <v>903166.09669999999</v>
      </c>
      <c r="H17" s="27">
        <f>RA!J21</f>
        <v>8.9783634114265904</v>
      </c>
      <c r="I17" s="20">
        <f>VLOOKUP(B17,RMS!B:D,3,FALSE)</f>
        <v>992254.28688270901</v>
      </c>
      <c r="J17" s="21">
        <f>VLOOKUP(B17,RMS!B:E,4,FALSE)</f>
        <v>903166.09623703198</v>
      </c>
      <c r="K17" s="22">
        <f t="shared" si="1"/>
        <v>6.2172909965738654E-3</v>
      </c>
      <c r="L17" s="22">
        <f t="shared" si="2"/>
        <v>4.6296801883727312E-4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2401553.4131</v>
      </c>
      <c r="F18" s="25">
        <f>VLOOKUP(C18,RA!B22:I57,8,0)</f>
        <v>282425.86949999997</v>
      </c>
      <c r="G18" s="16">
        <f t="shared" si="0"/>
        <v>2119127.5436</v>
      </c>
      <c r="H18" s="27">
        <f>RA!J22</f>
        <v>11.760132752385299</v>
      </c>
      <c r="I18" s="20">
        <f>VLOOKUP(B18,RMS!B:D,3,FALSE)</f>
        <v>2401553.8271555598</v>
      </c>
      <c r="J18" s="21">
        <f>VLOOKUP(B18,RMS!B:E,4,FALSE)</f>
        <v>2119127.5407444402</v>
      </c>
      <c r="K18" s="22">
        <f t="shared" si="1"/>
        <v>-0.41405555978417397</v>
      </c>
      <c r="L18" s="22">
        <f t="shared" si="2"/>
        <v>2.8555598109960556E-3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4207587.5887000002</v>
      </c>
      <c r="F19" s="25">
        <f>VLOOKUP(C19,RA!B23:I58,8,0)</f>
        <v>295361.33490000002</v>
      </c>
      <c r="G19" s="16">
        <f t="shared" si="0"/>
        <v>3912226.2538000001</v>
      </c>
      <c r="H19" s="27">
        <f>RA!J23</f>
        <v>7.0197311089430396</v>
      </c>
      <c r="I19" s="20">
        <f>VLOOKUP(B19,RMS!B:D,3,FALSE)</f>
        <v>4207589.0215299102</v>
      </c>
      <c r="J19" s="21">
        <f>VLOOKUP(B19,RMS!B:E,4,FALSE)</f>
        <v>3912226.31305299</v>
      </c>
      <c r="K19" s="22">
        <f t="shared" si="1"/>
        <v>-1.4328299099579453</v>
      </c>
      <c r="L19" s="22">
        <f t="shared" si="2"/>
        <v>-5.9252989944070578E-2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742782.61270000006</v>
      </c>
      <c r="F20" s="25">
        <f>VLOOKUP(C20,RA!B24:I59,8,0)</f>
        <v>115993.82739999999</v>
      </c>
      <c r="G20" s="16">
        <f t="shared" si="0"/>
        <v>626788.78530000011</v>
      </c>
      <c r="H20" s="27">
        <f>RA!J24</f>
        <v>15.61612043911</v>
      </c>
      <c r="I20" s="20">
        <f>VLOOKUP(B20,RMS!B:D,3,FALSE)</f>
        <v>742782.66116908705</v>
      </c>
      <c r="J20" s="21">
        <f>VLOOKUP(B20,RMS!B:E,4,FALSE)</f>
        <v>626788.77199637599</v>
      </c>
      <c r="K20" s="22">
        <f t="shared" si="1"/>
        <v>-4.8469086992554367E-2</v>
      </c>
      <c r="L20" s="22">
        <f t="shared" si="2"/>
        <v>1.3303624116815627E-2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778352.03260000004</v>
      </c>
      <c r="F21" s="25">
        <f>VLOOKUP(C21,RA!B25:I60,8,0)</f>
        <v>63513.953300000001</v>
      </c>
      <c r="G21" s="16">
        <f t="shared" si="0"/>
        <v>714838.07929999998</v>
      </c>
      <c r="H21" s="27">
        <f>RA!J25</f>
        <v>8.1600549160048601</v>
      </c>
      <c r="I21" s="20">
        <f>VLOOKUP(B21,RMS!B:D,3,FALSE)</f>
        <v>778352.03161873505</v>
      </c>
      <c r="J21" s="21">
        <f>VLOOKUP(B21,RMS!B:E,4,FALSE)</f>
        <v>714838.09087235504</v>
      </c>
      <c r="K21" s="22">
        <f t="shared" si="1"/>
        <v>9.812649805098772E-4</v>
      </c>
      <c r="L21" s="22">
        <f t="shared" si="2"/>
        <v>-1.1572355055250227E-2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1797983.4308</v>
      </c>
      <c r="F22" s="25">
        <f>VLOOKUP(C22,RA!B26:I61,8,0)</f>
        <v>351526.74849999999</v>
      </c>
      <c r="G22" s="16">
        <f t="shared" si="0"/>
        <v>1446456.6823</v>
      </c>
      <c r="H22" s="27">
        <f>RA!J26</f>
        <v>19.551167295439999</v>
      </c>
      <c r="I22" s="20">
        <f>VLOOKUP(B22,RMS!B:D,3,FALSE)</f>
        <v>1797983.4509149699</v>
      </c>
      <c r="J22" s="21">
        <f>VLOOKUP(B22,RMS!B:E,4,FALSE)</f>
        <v>1446456.6240114199</v>
      </c>
      <c r="K22" s="22">
        <f t="shared" si="1"/>
        <v>-2.0114969927817583E-2</v>
      </c>
      <c r="L22" s="22">
        <f t="shared" si="2"/>
        <v>5.8288580039516091E-2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416590.7941</v>
      </c>
      <c r="F23" s="25">
        <f>VLOOKUP(C23,RA!B27:I62,8,0)</f>
        <v>108563.58749999999</v>
      </c>
      <c r="G23" s="16">
        <f t="shared" si="0"/>
        <v>308027.20660000003</v>
      </c>
      <c r="H23" s="27">
        <f>RA!J27</f>
        <v>26.060006374970399</v>
      </c>
      <c r="I23" s="20">
        <f>VLOOKUP(B23,RMS!B:D,3,FALSE)</f>
        <v>416590.75959164998</v>
      </c>
      <c r="J23" s="21">
        <f>VLOOKUP(B23,RMS!B:E,4,FALSE)</f>
        <v>308027.21277243801</v>
      </c>
      <c r="K23" s="22">
        <f t="shared" si="1"/>
        <v>3.4508350014220923E-2</v>
      </c>
      <c r="L23" s="22">
        <f t="shared" si="2"/>
        <v>-6.1724379775114357E-3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1509153.2191000001</v>
      </c>
      <c r="F24" s="25">
        <f>VLOOKUP(C24,RA!B28:I63,8,0)</f>
        <v>126030.97530000001</v>
      </c>
      <c r="G24" s="16">
        <f t="shared" si="0"/>
        <v>1383122.2438000001</v>
      </c>
      <c r="H24" s="27">
        <f>RA!J28</f>
        <v>8.3511053553038099</v>
      </c>
      <c r="I24" s="20">
        <f>VLOOKUP(B24,RMS!B:D,3,FALSE)</f>
        <v>1509153.2190654899</v>
      </c>
      <c r="J24" s="21">
        <f>VLOOKUP(B24,RMS!B:E,4,FALSE)</f>
        <v>1383122.2354957</v>
      </c>
      <c r="K24" s="22">
        <f t="shared" si="1"/>
        <v>3.4510158002376556E-5</v>
      </c>
      <c r="L24" s="22">
        <f t="shared" si="2"/>
        <v>8.3043000195175409E-3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802992.44059999997</v>
      </c>
      <c r="F25" s="25">
        <f>VLOOKUP(C25,RA!B29:I64,8,0)</f>
        <v>128490.4127</v>
      </c>
      <c r="G25" s="16">
        <f t="shared" si="0"/>
        <v>674502.02789999999</v>
      </c>
      <c r="H25" s="27">
        <f>RA!J29</f>
        <v>16.001447361570602</v>
      </c>
      <c r="I25" s="20">
        <f>VLOOKUP(B25,RMS!B:D,3,FALSE)</f>
        <v>802992.44019469002</v>
      </c>
      <c r="J25" s="21">
        <f>VLOOKUP(B25,RMS!B:E,4,FALSE)</f>
        <v>674502.00359681598</v>
      </c>
      <c r="K25" s="22">
        <f t="shared" si="1"/>
        <v>4.0530995465815067E-4</v>
      </c>
      <c r="L25" s="22">
        <f t="shared" si="2"/>
        <v>2.4303184007294476E-2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2164663.7144999998</v>
      </c>
      <c r="F26" s="25">
        <f>VLOOKUP(C26,RA!B30:I65,8,0)</f>
        <v>307319.9682</v>
      </c>
      <c r="G26" s="16">
        <f t="shared" si="0"/>
        <v>1857343.7462999998</v>
      </c>
      <c r="H26" s="27">
        <f>RA!J30</f>
        <v>14.197122912968799</v>
      </c>
      <c r="I26" s="20">
        <f>VLOOKUP(B26,RMS!B:D,3,FALSE)</f>
        <v>2164663.7031672602</v>
      </c>
      <c r="J26" s="21">
        <f>VLOOKUP(B26,RMS!B:E,4,FALSE)</f>
        <v>1857343.6688735301</v>
      </c>
      <c r="K26" s="22">
        <f t="shared" si="1"/>
        <v>1.1332739610224962E-2</v>
      </c>
      <c r="L26" s="22">
        <f t="shared" si="2"/>
        <v>7.7426469651982188E-2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1238326.5075999999</v>
      </c>
      <c r="F27" s="25">
        <f>VLOOKUP(C27,RA!B31:I66,8,0)</f>
        <v>51609.812599999997</v>
      </c>
      <c r="G27" s="16">
        <f t="shared" si="0"/>
        <v>1186716.6949999998</v>
      </c>
      <c r="H27" s="27">
        <f>RA!J31</f>
        <v>4.1677063588039402</v>
      </c>
      <c r="I27" s="20">
        <f>VLOOKUP(B27,RMS!B:D,3,FALSE)</f>
        <v>1238326.5004150399</v>
      </c>
      <c r="J27" s="21">
        <f>VLOOKUP(B27,RMS!B:E,4,FALSE)</f>
        <v>1186716.56660354</v>
      </c>
      <c r="K27" s="22">
        <f t="shared" si="1"/>
        <v>7.1849599480628967E-3</v>
      </c>
      <c r="L27" s="22">
        <f t="shared" si="2"/>
        <v>0.12839645985513926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203811.5931</v>
      </c>
      <c r="F28" s="25">
        <f>VLOOKUP(C28,RA!B32:I67,8,0)</f>
        <v>46929.48</v>
      </c>
      <c r="G28" s="16">
        <f t="shared" si="0"/>
        <v>156882.11309999999</v>
      </c>
      <c r="H28" s="27">
        <f>RA!J32</f>
        <v>23.025912945479099</v>
      </c>
      <c r="I28" s="20">
        <f>VLOOKUP(B28,RMS!B:D,3,FALSE)</f>
        <v>203811.44124999599</v>
      </c>
      <c r="J28" s="21">
        <f>VLOOKUP(B28,RMS!B:E,4,FALSE)</f>
        <v>156882.13298649099</v>
      </c>
      <c r="K28" s="22">
        <f t="shared" si="1"/>
        <v>0.15185000401106663</v>
      </c>
      <c r="L28" s="22">
        <f t="shared" si="2"/>
        <v>-1.9886491005308926E-2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73.077100000000002</v>
      </c>
      <c r="F29" s="25">
        <f>VLOOKUP(C29,RA!B33:I68,8,0)</f>
        <v>14.228400000000001</v>
      </c>
      <c r="G29" s="16">
        <f t="shared" si="0"/>
        <v>58.848700000000001</v>
      </c>
      <c r="H29" s="27">
        <f>RA!J33</f>
        <v>19.470394966412201</v>
      </c>
      <c r="I29" s="20">
        <f>VLOOKUP(B29,RMS!B:D,3,FALSE)</f>
        <v>73.076999999999998</v>
      </c>
      <c r="J29" s="21">
        <f>VLOOKUP(B29,RMS!B:E,4,FALSE)</f>
        <v>58.848700000000001</v>
      </c>
      <c r="K29" s="22">
        <f t="shared" si="1"/>
        <v>1.0000000000331966E-4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 t="e">
        <f>VLOOKUP(C30,RA!B34:D65,3,0)</f>
        <v>#N/A</v>
      </c>
      <c r="F30" s="25" t="e">
        <f>VLOOKUP(C30,RA!B34:I69,8,0)</f>
        <v>#N/A</v>
      </c>
      <c r="G30" s="16" t="e">
        <f t="shared" si="0"/>
        <v>#N/A</v>
      </c>
      <c r="H30" s="27">
        <f>RA!J34</f>
        <v>10.3818038596932</v>
      </c>
      <c r="I30" s="20">
        <v>0</v>
      </c>
      <c r="J30" s="21">
        <v>0</v>
      </c>
      <c r="K30" s="22" t="e">
        <f t="shared" si="1"/>
        <v>#N/A</v>
      </c>
      <c r="L30" s="22" t="e">
        <f t="shared" si="2"/>
        <v>#N/A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523829.58140000002</v>
      </c>
      <c r="F31" s="25" t="e">
        <f>VLOOKUP(C31,RA!B35:I70,8,0)</f>
        <v>#N/A</v>
      </c>
      <c r="G31" s="16" t="e">
        <f t="shared" si="0"/>
        <v>#N/A</v>
      </c>
      <c r="H31" s="27">
        <f>RA!J35</f>
        <v>0</v>
      </c>
      <c r="I31" s="20">
        <f>VLOOKUP(B31,RMS!B:D,3,FALSE)</f>
        <v>523829.58130000002</v>
      </c>
      <c r="J31" s="21">
        <f>VLOOKUP(B31,RMS!B:E,4,FALSE)</f>
        <v>469446.62079999998</v>
      </c>
      <c r="K31" s="22">
        <f t="shared" si="1"/>
        <v>1.0000000474974513E-4</v>
      </c>
      <c r="L31" s="22" t="e">
        <f t="shared" si="2"/>
        <v>#N/A</v>
      </c>
    </row>
    <row r="32" spans="1:12">
      <c r="A32" s="59"/>
      <c r="B32" s="12">
        <v>71</v>
      </c>
      <c r="C32" s="56" t="s">
        <v>37</v>
      </c>
      <c r="D32" s="56"/>
      <c r="E32" s="15" t="e">
        <f>VLOOKUP(C32,RA!B36:D67,3,0)</f>
        <v>#N/A</v>
      </c>
      <c r="F32" s="25" t="e">
        <f>VLOOKUP(C32,RA!B36:I71,8,0)</f>
        <v>#N/A</v>
      </c>
      <c r="G32" s="16" t="e">
        <f t="shared" si="0"/>
        <v>#N/A</v>
      </c>
      <c r="H32" s="27">
        <f>RA!J36</f>
        <v>0</v>
      </c>
      <c r="I32" s="20">
        <v>0</v>
      </c>
      <c r="J32" s="21">
        <v>0</v>
      </c>
      <c r="K32" s="22" t="e">
        <f t="shared" si="1"/>
        <v>#N/A</v>
      </c>
      <c r="L32" s="22" t="e">
        <f t="shared" si="2"/>
        <v>#N/A</v>
      </c>
    </row>
    <row r="33" spans="1:12">
      <c r="A33" s="59"/>
      <c r="B33" s="12">
        <v>72</v>
      </c>
      <c r="C33" s="56" t="s">
        <v>38</v>
      </c>
      <c r="D33" s="56"/>
      <c r="E33" s="15" t="e">
        <f>VLOOKUP(C33,RA!B37:D68,3,0)</f>
        <v>#N/A</v>
      </c>
      <c r="F33" s="25" t="e">
        <f>VLOOKUP(C33,RA!B37:I72,8,0)</f>
        <v>#N/A</v>
      </c>
      <c r="G33" s="16" t="e">
        <f t="shared" si="0"/>
        <v>#N/A</v>
      </c>
      <c r="H33" s="27">
        <f>RA!J37</f>
        <v>0</v>
      </c>
      <c r="I33" s="20">
        <v>0</v>
      </c>
      <c r="J33" s="21">
        <v>0</v>
      </c>
      <c r="K33" s="22" t="e">
        <f t="shared" si="1"/>
        <v>#N/A</v>
      </c>
      <c r="L33" s="22" t="e">
        <f t="shared" si="2"/>
        <v>#N/A</v>
      </c>
    </row>
    <row r="34" spans="1:12">
      <c r="A34" s="59"/>
      <c r="B34" s="12">
        <v>73</v>
      </c>
      <c r="C34" s="56" t="s">
        <v>39</v>
      </c>
      <c r="D34" s="56"/>
      <c r="E34" s="15" t="e">
        <f>VLOOKUP(C34,RA!B38:D69,3,0)</f>
        <v>#N/A</v>
      </c>
      <c r="F34" s="25" t="e">
        <f>VLOOKUP(C34,RA!B38:I73,8,0)</f>
        <v>#N/A</v>
      </c>
      <c r="G34" s="16" t="e">
        <f t="shared" si="0"/>
        <v>#N/A</v>
      </c>
      <c r="H34" s="27">
        <f>RA!J38</f>
        <v>5.5083279841051098</v>
      </c>
      <c r="I34" s="20">
        <v>0</v>
      </c>
      <c r="J34" s="21">
        <v>0</v>
      </c>
      <c r="K34" s="22" t="e">
        <f t="shared" si="1"/>
        <v>#N/A</v>
      </c>
      <c r="L34" s="22" t="e">
        <f t="shared" si="2"/>
        <v>#N/A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527497.43449999997</v>
      </c>
      <c r="F35" s="25">
        <f>VLOOKUP(C35,RA!B8:I74,8,0)</f>
        <v>29056.288799999998</v>
      </c>
      <c r="G35" s="16">
        <f t="shared" si="0"/>
        <v>498441.14569999999</v>
      </c>
      <c r="H35" s="27">
        <f>RA!J39</f>
        <v>5.3983484735671796</v>
      </c>
      <c r="I35" s="20">
        <f>VLOOKUP(B35,RMS!B:D,3,FALSE)</f>
        <v>527497.43589743599</v>
      </c>
      <c r="J35" s="21">
        <f>VLOOKUP(B35,RMS!B:E,4,FALSE)</f>
        <v>498441.14803418802</v>
      </c>
      <c r="K35" s="22">
        <f t="shared" si="1"/>
        <v>-1.3974360190331936E-3</v>
      </c>
      <c r="L35" s="22">
        <f t="shared" si="2"/>
        <v>-2.3341880296356976E-3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1306198.3854</v>
      </c>
      <c r="F36" s="25">
        <f>VLOOKUP(C36,RA!B8:I75,8,0)</f>
        <v>70513.140599999999</v>
      </c>
      <c r="G36" s="16">
        <f t="shared" si="0"/>
        <v>1235685.2448</v>
      </c>
      <c r="H36" s="27">
        <f>RA!J40</f>
        <v>0</v>
      </c>
      <c r="I36" s="20">
        <f>VLOOKUP(B36,RMS!B:D,3,FALSE)</f>
        <v>1306198.36602906</v>
      </c>
      <c r="J36" s="21">
        <f>VLOOKUP(B36,RMS!B:E,4,FALSE)</f>
        <v>1235685.2506256399</v>
      </c>
      <c r="K36" s="22">
        <f t="shared" si="1"/>
        <v>1.9370940048247576E-2</v>
      </c>
      <c r="L36" s="22">
        <f t="shared" si="2"/>
        <v>-5.8256399352103472E-3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15.1668348873559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86739.429799999998</v>
      </c>
      <c r="F39" s="25">
        <f>VLOOKUP(C39,RA!B8:I78,8,0)</f>
        <v>13155.626099999999</v>
      </c>
      <c r="G39" s="16">
        <f t="shared" si="0"/>
        <v>73583.803700000004</v>
      </c>
      <c r="H39" s="27">
        <f>RA!J43</f>
        <v>0</v>
      </c>
      <c r="I39" s="20">
        <f>VLOOKUP(B39,RMS!B:D,3,FALSE)</f>
        <v>86739.430224642594</v>
      </c>
      <c r="J39" s="21">
        <f>VLOOKUP(B39,RMS!B:E,4,FALSE)</f>
        <v>73583.805007185496</v>
      </c>
      <c r="K39" s="22">
        <f t="shared" si="1"/>
        <v>-4.2464259604457766E-4</v>
      </c>
      <c r="L39" s="22">
        <f t="shared" si="2"/>
        <v>-1.3071854918962345E-3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40878813.240099996</v>
      </c>
      <c r="E7" s="44">
        <v>62002856.4859</v>
      </c>
      <c r="F7" s="45">
        <v>65.930532167330398</v>
      </c>
      <c r="G7" s="44">
        <v>17213826.815200001</v>
      </c>
      <c r="H7" s="45">
        <v>137.47661504299299</v>
      </c>
      <c r="I7" s="44">
        <v>3769718.9449</v>
      </c>
      <c r="J7" s="45">
        <v>9.2216936992733007</v>
      </c>
      <c r="K7" s="44">
        <v>2228141.0806</v>
      </c>
      <c r="L7" s="45">
        <v>12.943903203630001</v>
      </c>
      <c r="M7" s="45">
        <v>0.69186725998736098</v>
      </c>
      <c r="N7" s="44">
        <v>677344582.00030005</v>
      </c>
      <c r="O7" s="44">
        <v>677344582.00030005</v>
      </c>
      <c r="P7" s="44">
        <v>1402883</v>
      </c>
      <c r="Q7" s="44">
        <v>1330804</v>
      </c>
      <c r="R7" s="45">
        <v>5.4161995305093802</v>
      </c>
      <c r="S7" s="44">
        <v>29.1391464862715</v>
      </c>
      <c r="T7" s="44">
        <v>28.499992429313401</v>
      </c>
      <c r="U7" s="46">
        <v>2.1934549704783102</v>
      </c>
    </row>
    <row r="8" spans="1:23" ht="12" thickBot="1">
      <c r="A8" s="70">
        <v>41663</v>
      </c>
      <c r="B8" s="60" t="s">
        <v>6</v>
      </c>
      <c r="C8" s="61"/>
      <c r="D8" s="47">
        <v>1666420.1340000001</v>
      </c>
      <c r="E8" s="47">
        <v>2361468.3130999999</v>
      </c>
      <c r="F8" s="48">
        <v>70.567118125435201</v>
      </c>
      <c r="G8" s="47">
        <v>697863.12849999999</v>
      </c>
      <c r="H8" s="48">
        <v>138.78896390211</v>
      </c>
      <c r="I8" s="47">
        <v>197278.4069</v>
      </c>
      <c r="J8" s="48">
        <v>11.8384555536101</v>
      </c>
      <c r="K8" s="47">
        <v>163493.62530000001</v>
      </c>
      <c r="L8" s="48">
        <v>23.427749457320701</v>
      </c>
      <c r="M8" s="48">
        <v>0.20664280664158699</v>
      </c>
      <c r="N8" s="47">
        <v>26226215.970600002</v>
      </c>
      <c r="O8" s="47">
        <v>26226215.970600002</v>
      </c>
      <c r="P8" s="47">
        <v>53942</v>
      </c>
      <c r="Q8" s="47">
        <v>48998</v>
      </c>
      <c r="R8" s="48">
        <v>10.0902077635822</v>
      </c>
      <c r="S8" s="47">
        <v>30.892813280931399</v>
      </c>
      <c r="T8" s="47">
        <v>30.769548742805799</v>
      </c>
      <c r="U8" s="49">
        <v>0.39900716391414298</v>
      </c>
    </row>
    <row r="9" spans="1:23" ht="12" thickBot="1">
      <c r="A9" s="71"/>
      <c r="B9" s="60" t="s">
        <v>7</v>
      </c>
      <c r="C9" s="61"/>
      <c r="D9" s="47">
        <v>200826.6121</v>
      </c>
      <c r="E9" s="47">
        <v>316514.88160000002</v>
      </c>
      <c r="F9" s="48">
        <v>63.449342755958398</v>
      </c>
      <c r="G9" s="47">
        <v>116251.99460000001</v>
      </c>
      <c r="H9" s="48">
        <v>72.751110887176097</v>
      </c>
      <c r="I9" s="47">
        <v>37358.346700000002</v>
      </c>
      <c r="J9" s="48">
        <v>18.602288964272201</v>
      </c>
      <c r="K9" s="47">
        <v>23889.743399999999</v>
      </c>
      <c r="L9" s="48">
        <v>20.549964310031701</v>
      </c>
      <c r="M9" s="48">
        <v>0.56378183199740906</v>
      </c>
      <c r="N9" s="47">
        <v>3560046.6614999999</v>
      </c>
      <c r="O9" s="47">
        <v>3560046.6614999999</v>
      </c>
      <c r="P9" s="47">
        <v>10448</v>
      </c>
      <c r="Q9" s="47">
        <v>9489</v>
      </c>
      <c r="R9" s="48">
        <v>10.1064390346717</v>
      </c>
      <c r="S9" s="47">
        <v>19.221536380168502</v>
      </c>
      <c r="T9" s="47">
        <v>18.310974644325</v>
      </c>
      <c r="U9" s="49">
        <v>4.7371953928870498</v>
      </c>
    </row>
    <row r="10" spans="1:23" ht="12" thickBot="1">
      <c r="A10" s="71"/>
      <c r="B10" s="60" t="s">
        <v>8</v>
      </c>
      <c r="C10" s="61"/>
      <c r="D10" s="47">
        <v>458045.78869999998</v>
      </c>
      <c r="E10" s="47">
        <v>639507.7781</v>
      </c>
      <c r="F10" s="48">
        <v>71.624740837534503</v>
      </c>
      <c r="G10" s="47">
        <v>144211.82769999999</v>
      </c>
      <c r="H10" s="48">
        <v>217.62012589762099</v>
      </c>
      <c r="I10" s="47">
        <v>103388.58130000001</v>
      </c>
      <c r="J10" s="48">
        <v>22.571669437990401</v>
      </c>
      <c r="K10" s="47">
        <v>24433.861799999999</v>
      </c>
      <c r="L10" s="48">
        <v>16.943035942120598</v>
      </c>
      <c r="M10" s="48">
        <v>3.2313647407140502</v>
      </c>
      <c r="N10" s="47">
        <v>5041269.5701000001</v>
      </c>
      <c r="O10" s="47">
        <v>5041269.5701000001</v>
      </c>
      <c r="P10" s="47">
        <v>143411</v>
      </c>
      <c r="Q10" s="47">
        <v>131621</v>
      </c>
      <c r="R10" s="48">
        <v>8.9575371711201104</v>
      </c>
      <c r="S10" s="47">
        <v>3.1939376247289299</v>
      </c>
      <c r="T10" s="47">
        <v>2.8605638765850401</v>
      </c>
      <c r="U10" s="49">
        <v>10.4377037786446</v>
      </c>
    </row>
    <row r="11" spans="1:23" ht="12" thickBot="1">
      <c r="A11" s="71"/>
      <c r="B11" s="60" t="s">
        <v>9</v>
      </c>
      <c r="C11" s="61"/>
      <c r="D11" s="47">
        <v>132037.66560000001</v>
      </c>
      <c r="E11" s="47">
        <v>165359.0067</v>
      </c>
      <c r="F11" s="48">
        <v>79.849092126894107</v>
      </c>
      <c r="G11" s="47">
        <v>59080.040999999997</v>
      </c>
      <c r="H11" s="48">
        <v>123.489461694856</v>
      </c>
      <c r="I11" s="47">
        <v>21684.543900000001</v>
      </c>
      <c r="J11" s="48">
        <v>16.422998544742502</v>
      </c>
      <c r="K11" s="47">
        <v>13003.3891</v>
      </c>
      <c r="L11" s="48">
        <v>22.009783473237601</v>
      </c>
      <c r="M11" s="48">
        <v>0.66760709329231704</v>
      </c>
      <c r="N11" s="47">
        <v>2743301.2552999998</v>
      </c>
      <c r="O11" s="47">
        <v>2743301.2552999998</v>
      </c>
      <c r="P11" s="47">
        <v>5007</v>
      </c>
      <c r="Q11" s="47">
        <v>4669</v>
      </c>
      <c r="R11" s="48">
        <v>7.2392375240950999</v>
      </c>
      <c r="S11" s="47">
        <v>26.370614260036</v>
      </c>
      <c r="T11" s="47">
        <v>29.947511308631402</v>
      </c>
      <c r="U11" s="49">
        <v>-13.5639504386371</v>
      </c>
    </row>
    <row r="12" spans="1:23" ht="12" thickBot="1">
      <c r="A12" s="71"/>
      <c r="B12" s="60" t="s">
        <v>10</v>
      </c>
      <c r="C12" s="61"/>
      <c r="D12" s="47">
        <v>430692.60379999998</v>
      </c>
      <c r="E12" s="47">
        <v>642568.22109999997</v>
      </c>
      <c r="F12" s="48">
        <v>67.026751348316907</v>
      </c>
      <c r="G12" s="47">
        <v>226666.111</v>
      </c>
      <c r="H12" s="48">
        <v>90.011908661546698</v>
      </c>
      <c r="I12" s="47">
        <v>-26019.1639</v>
      </c>
      <c r="J12" s="48">
        <v>-6.0412376879549301</v>
      </c>
      <c r="K12" s="47">
        <v>11990.131299999999</v>
      </c>
      <c r="L12" s="48">
        <v>5.28977677655572</v>
      </c>
      <c r="M12" s="48">
        <v>-3.1700482879616199</v>
      </c>
      <c r="N12" s="47">
        <v>9974123.9911000002</v>
      </c>
      <c r="O12" s="47">
        <v>9974123.9911000002</v>
      </c>
      <c r="P12" s="47">
        <v>3095</v>
      </c>
      <c r="Q12" s="47">
        <v>3255</v>
      </c>
      <c r="R12" s="48">
        <v>-4.9155145929339499</v>
      </c>
      <c r="S12" s="47">
        <v>139.15754565428099</v>
      </c>
      <c r="T12" s="47">
        <v>141.665458402458</v>
      </c>
      <c r="U12" s="49">
        <v>-1.80221110999415</v>
      </c>
    </row>
    <row r="13" spans="1:23" ht="12" thickBot="1">
      <c r="A13" s="71"/>
      <c r="B13" s="60" t="s">
        <v>11</v>
      </c>
      <c r="C13" s="61"/>
      <c r="D13" s="47">
        <v>603163.11939999997</v>
      </c>
      <c r="E13" s="47">
        <v>1043273.7531</v>
      </c>
      <c r="F13" s="48">
        <v>57.814463136617</v>
      </c>
      <c r="G13" s="47">
        <v>316586.86680000002</v>
      </c>
      <c r="H13" s="48">
        <v>90.520575125765205</v>
      </c>
      <c r="I13" s="47">
        <v>103273.22169999999</v>
      </c>
      <c r="J13" s="48">
        <v>17.121939054020999</v>
      </c>
      <c r="K13" s="47">
        <v>61370.366099999999</v>
      </c>
      <c r="L13" s="48">
        <v>19.385000622521101</v>
      </c>
      <c r="M13" s="48">
        <v>0.68278646947814103</v>
      </c>
      <c r="N13" s="47">
        <v>12545945.323999999</v>
      </c>
      <c r="O13" s="47">
        <v>12545945.323999999</v>
      </c>
      <c r="P13" s="47">
        <v>16483</v>
      </c>
      <c r="Q13" s="47">
        <v>15547</v>
      </c>
      <c r="R13" s="48">
        <v>6.0204541069016599</v>
      </c>
      <c r="S13" s="47">
        <v>36.5930424922648</v>
      </c>
      <c r="T13" s="47">
        <v>36.069360461825397</v>
      </c>
      <c r="U13" s="49">
        <v>1.4310972654160601</v>
      </c>
    </row>
    <row r="14" spans="1:23" ht="12" thickBot="1">
      <c r="A14" s="71"/>
      <c r="B14" s="60" t="s">
        <v>12</v>
      </c>
      <c r="C14" s="61"/>
      <c r="D14" s="47">
        <v>407709.9878</v>
      </c>
      <c r="E14" s="47">
        <v>509413.57390000002</v>
      </c>
      <c r="F14" s="48">
        <v>80.035163703752303</v>
      </c>
      <c r="G14" s="47">
        <v>186468.92879999999</v>
      </c>
      <c r="H14" s="48">
        <v>118.647680567359</v>
      </c>
      <c r="I14" s="47">
        <v>45564.954899999997</v>
      </c>
      <c r="J14" s="48">
        <v>11.1758250382504</v>
      </c>
      <c r="K14" s="47">
        <v>33348.1319</v>
      </c>
      <c r="L14" s="48">
        <v>17.884015377043301</v>
      </c>
      <c r="M14" s="48">
        <v>0.36634204988255997</v>
      </c>
      <c r="N14" s="47">
        <v>6477370.4413999999</v>
      </c>
      <c r="O14" s="47">
        <v>6477370.4413999999</v>
      </c>
      <c r="P14" s="47">
        <v>4674</v>
      </c>
      <c r="Q14" s="47">
        <v>4496</v>
      </c>
      <c r="R14" s="48">
        <v>3.9590747330960898</v>
      </c>
      <c r="S14" s="47">
        <v>87.229351262302103</v>
      </c>
      <c r="T14" s="47">
        <v>86.445219372775796</v>
      </c>
      <c r="U14" s="49">
        <v>0.89893124066507402</v>
      </c>
    </row>
    <row r="15" spans="1:23" ht="12" thickBot="1">
      <c r="A15" s="71"/>
      <c r="B15" s="60" t="s">
        <v>13</v>
      </c>
      <c r="C15" s="61"/>
      <c r="D15" s="47">
        <v>185419.00949999999</v>
      </c>
      <c r="E15" s="47">
        <v>269011.41259999998</v>
      </c>
      <c r="F15" s="48">
        <v>68.926075554907499</v>
      </c>
      <c r="G15" s="47">
        <v>95296.615999999995</v>
      </c>
      <c r="H15" s="48">
        <v>94.570402688800598</v>
      </c>
      <c r="I15" s="47">
        <v>20801.4575</v>
      </c>
      <c r="J15" s="48">
        <v>11.2186218425463</v>
      </c>
      <c r="K15" s="47">
        <v>17346.525099999999</v>
      </c>
      <c r="L15" s="48">
        <v>18.202666398983101</v>
      </c>
      <c r="M15" s="48">
        <v>0.19917144097061801</v>
      </c>
      <c r="N15" s="47">
        <v>3791066.9224</v>
      </c>
      <c r="O15" s="47">
        <v>3791066.9224</v>
      </c>
      <c r="P15" s="47">
        <v>4900</v>
      </c>
      <c r="Q15" s="47">
        <v>4963</v>
      </c>
      <c r="R15" s="48">
        <v>-1.2693935119887101</v>
      </c>
      <c r="S15" s="47">
        <v>37.840614183673502</v>
      </c>
      <c r="T15" s="47">
        <v>37.263175236751998</v>
      </c>
      <c r="U15" s="49">
        <v>1.5259766771191601</v>
      </c>
    </row>
    <row r="16" spans="1:23" ht="12" thickBot="1">
      <c r="A16" s="71"/>
      <c r="B16" s="60" t="s">
        <v>14</v>
      </c>
      <c r="C16" s="61"/>
      <c r="D16" s="47">
        <v>2268627.9289000002</v>
      </c>
      <c r="E16" s="47">
        <v>2952071.8050000002</v>
      </c>
      <c r="F16" s="48">
        <v>76.848670315456602</v>
      </c>
      <c r="G16" s="47">
        <v>518751.41529999999</v>
      </c>
      <c r="H16" s="48">
        <v>337.32467266388602</v>
      </c>
      <c r="I16" s="47">
        <v>70526.1342</v>
      </c>
      <c r="J16" s="48">
        <v>3.1087572052503298</v>
      </c>
      <c r="K16" s="47">
        <v>46821.921600000001</v>
      </c>
      <c r="L16" s="48">
        <v>9.0258879723580794</v>
      </c>
      <c r="M16" s="48">
        <v>0.50626313038805304</v>
      </c>
      <c r="N16" s="47">
        <v>24977799.081099998</v>
      </c>
      <c r="O16" s="47">
        <v>24977799.081099998</v>
      </c>
      <c r="P16" s="47">
        <v>90585</v>
      </c>
      <c r="Q16" s="47">
        <v>74183</v>
      </c>
      <c r="R16" s="48">
        <v>22.1101869700605</v>
      </c>
      <c r="S16" s="47">
        <v>25.044189754374301</v>
      </c>
      <c r="T16" s="47">
        <v>28.012334715500899</v>
      </c>
      <c r="U16" s="49">
        <v>-11.851631017961299</v>
      </c>
    </row>
    <row r="17" spans="1:21" ht="12" thickBot="1">
      <c r="A17" s="71"/>
      <c r="B17" s="60" t="s">
        <v>15</v>
      </c>
      <c r="C17" s="61"/>
      <c r="D17" s="47">
        <v>2629057.4216999998</v>
      </c>
      <c r="E17" s="47">
        <v>3528962.7751000002</v>
      </c>
      <c r="F17" s="48">
        <v>74.499437632223305</v>
      </c>
      <c r="G17" s="47">
        <v>670608.01179999998</v>
      </c>
      <c r="H17" s="48">
        <v>292.04086074714002</v>
      </c>
      <c r="I17" s="47">
        <v>-147980.54560000001</v>
      </c>
      <c r="J17" s="48">
        <v>-5.6286539951003798</v>
      </c>
      <c r="K17" s="47">
        <v>63537.946199999998</v>
      </c>
      <c r="L17" s="48">
        <v>9.4746774691008806</v>
      </c>
      <c r="M17" s="48">
        <v>-3.3290105275703699</v>
      </c>
      <c r="N17" s="47">
        <v>33441780.256499998</v>
      </c>
      <c r="O17" s="47">
        <v>33441780.256499998</v>
      </c>
      <c r="P17" s="47">
        <v>26564</v>
      </c>
      <c r="Q17" s="47">
        <v>22240</v>
      </c>
      <c r="R17" s="48">
        <v>19.4424460431655</v>
      </c>
      <c r="S17" s="47">
        <v>98.970690472067503</v>
      </c>
      <c r="T17" s="47">
        <v>100.196154892086</v>
      </c>
      <c r="U17" s="49">
        <v>-1.23820942763324</v>
      </c>
    </row>
    <row r="18" spans="1:21" ht="12" thickBot="1">
      <c r="A18" s="71"/>
      <c r="B18" s="60" t="s">
        <v>16</v>
      </c>
      <c r="C18" s="61"/>
      <c r="D18" s="47">
        <v>8414156.2338999994</v>
      </c>
      <c r="E18" s="47">
        <v>12216776.8171</v>
      </c>
      <c r="F18" s="48">
        <v>68.873782011983593</v>
      </c>
      <c r="G18" s="47">
        <v>2732672.8317</v>
      </c>
      <c r="H18" s="48">
        <v>207.90938952855001</v>
      </c>
      <c r="I18" s="47">
        <v>926899.20409999997</v>
      </c>
      <c r="J18" s="48">
        <v>11.015949529978901</v>
      </c>
      <c r="K18" s="47">
        <v>360292.4559</v>
      </c>
      <c r="L18" s="48">
        <v>13.184617335836</v>
      </c>
      <c r="M18" s="48">
        <v>1.57263006460858</v>
      </c>
      <c r="N18" s="47">
        <v>92059800.468700007</v>
      </c>
      <c r="O18" s="47">
        <v>92059800.468700007</v>
      </c>
      <c r="P18" s="47">
        <v>164695</v>
      </c>
      <c r="Q18" s="47">
        <v>152563</v>
      </c>
      <c r="R18" s="48">
        <v>7.9521246960272203</v>
      </c>
      <c r="S18" s="47">
        <v>51.089324107592802</v>
      </c>
      <c r="T18" s="47">
        <v>47.380281074048099</v>
      </c>
      <c r="U18" s="49">
        <v>7.2599179933043896</v>
      </c>
    </row>
    <row r="19" spans="1:21" ht="12" thickBot="1">
      <c r="A19" s="71"/>
      <c r="B19" s="60" t="s">
        <v>17</v>
      </c>
      <c r="C19" s="61"/>
      <c r="D19" s="47">
        <v>1318508.9679</v>
      </c>
      <c r="E19" s="47">
        <v>2207415.0156999999</v>
      </c>
      <c r="F19" s="48">
        <v>59.730905086820897</v>
      </c>
      <c r="G19" s="47">
        <v>546902.32180000003</v>
      </c>
      <c r="H19" s="48">
        <v>141.086738041345</v>
      </c>
      <c r="I19" s="47">
        <v>130290.33839999999</v>
      </c>
      <c r="J19" s="48">
        <v>9.8816421861365509</v>
      </c>
      <c r="K19" s="47">
        <v>74783.323000000004</v>
      </c>
      <c r="L19" s="48">
        <v>13.673981626896101</v>
      </c>
      <c r="M19" s="48">
        <v>0.74223788370570198</v>
      </c>
      <c r="N19" s="47">
        <v>26271999.2586</v>
      </c>
      <c r="O19" s="47">
        <v>26271999.2586</v>
      </c>
      <c r="P19" s="47">
        <v>23196</v>
      </c>
      <c r="Q19" s="47">
        <v>21463</v>
      </c>
      <c r="R19" s="48">
        <v>8.0743605274192802</v>
      </c>
      <c r="S19" s="47">
        <v>56.8420834583549</v>
      </c>
      <c r="T19" s="47">
        <v>54.227282784326498</v>
      </c>
      <c r="U19" s="49">
        <v>4.6001140615194096</v>
      </c>
    </row>
    <row r="20" spans="1:21" ht="12" thickBot="1">
      <c r="A20" s="71"/>
      <c r="B20" s="60" t="s">
        <v>18</v>
      </c>
      <c r="C20" s="61"/>
      <c r="D20" s="47">
        <v>2463758.2185999998</v>
      </c>
      <c r="E20" s="47">
        <v>4182352.5628999998</v>
      </c>
      <c r="F20" s="48">
        <v>58.908429682734699</v>
      </c>
      <c r="G20" s="47">
        <v>1031971.568</v>
      </c>
      <c r="H20" s="48">
        <v>138.74283894999701</v>
      </c>
      <c r="I20" s="47">
        <v>152677.05489999999</v>
      </c>
      <c r="J20" s="48">
        <v>6.1969171222798298</v>
      </c>
      <c r="K20" s="47">
        <v>81610.218500000003</v>
      </c>
      <c r="L20" s="48">
        <v>7.9081847824706699</v>
      </c>
      <c r="M20" s="48">
        <v>0.87080806431121105</v>
      </c>
      <c r="N20" s="47">
        <v>48669566.435099997</v>
      </c>
      <c r="O20" s="47">
        <v>48669566.435099997</v>
      </c>
      <c r="P20" s="47">
        <v>60263</v>
      </c>
      <c r="Q20" s="47">
        <v>62177</v>
      </c>
      <c r="R20" s="48">
        <v>-3.07830869935828</v>
      </c>
      <c r="S20" s="47">
        <v>40.883431269601601</v>
      </c>
      <c r="T20" s="47">
        <v>49.858664953278499</v>
      </c>
      <c r="U20" s="49">
        <v>-21.953229963724699</v>
      </c>
    </row>
    <row r="21" spans="1:21" ht="12" thickBot="1">
      <c r="A21" s="71"/>
      <c r="B21" s="60" t="s">
        <v>19</v>
      </c>
      <c r="C21" s="61"/>
      <c r="D21" s="47">
        <v>992254.29310000001</v>
      </c>
      <c r="E21" s="47">
        <v>1590218.6954000001</v>
      </c>
      <c r="F21" s="48">
        <v>62.397347985549303</v>
      </c>
      <c r="G21" s="47">
        <v>472433.65370000002</v>
      </c>
      <c r="H21" s="48">
        <v>110.03040010568201</v>
      </c>
      <c r="I21" s="47">
        <v>89088.196400000001</v>
      </c>
      <c r="J21" s="48">
        <v>8.9783634114265904</v>
      </c>
      <c r="K21" s="47">
        <v>58658.258500000004</v>
      </c>
      <c r="L21" s="48">
        <v>12.416189668242501</v>
      </c>
      <c r="M21" s="48">
        <v>0.51876647343698401</v>
      </c>
      <c r="N21" s="47">
        <v>13193111.1251</v>
      </c>
      <c r="O21" s="47">
        <v>13193111.1251</v>
      </c>
      <c r="P21" s="47">
        <v>43310</v>
      </c>
      <c r="Q21" s="47">
        <v>42001</v>
      </c>
      <c r="R21" s="48">
        <v>3.11659246208424</v>
      </c>
      <c r="S21" s="47">
        <v>22.9105124243824</v>
      </c>
      <c r="T21" s="47">
        <v>20.4965589866908</v>
      </c>
      <c r="U21" s="49">
        <v>10.536444549893799</v>
      </c>
    </row>
    <row r="22" spans="1:21" ht="12" thickBot="1">
      <c r="A22" s="71"/>
      <c r="B22" s="60" t="s">
        <v>20</v>
      </c>
      <c r="C22" s="61"/>
      <c r="D22" s="47">
        <v>2401553.4131</v>
      </c>
      <c r="E22" s="47">
        <v>3440249.0666</v>
      </c>
      <c r="F22" s="48">
        <v>69.807544936665195</v>
      </c>
      <c r="G22" s="47">
        <v>949588.55119999999</v>
      </c>
      <c r="H22" s="48">
        <v>152.904630122714</v>
      </c>
      <c r="I22" s="47">
        <v>282425.86949999997</v>
      </c>
      <c r="J22" s="48">
        <v>11.760132752385299</v>
      </c>
      <c r="K22" s="47">
        <v>141156.61309999999</v>
      </c>
      <c r="L22" s="48">
        <v>14.865028956132599</v>
      </c>
      <c r="M22" s="48">
        <v>1.00079800228644</v>
      </c>
      <c r="N22" s="47">
        <v>35460488.748499997</v>
      </c>
      <c r="O22" s="47">
        <v>35460488.748499997</v>
      </c>
      <c r="P22" s="47">
        <v>101702</v>
      </c>
      <c r="Q22" s="47">
        <v>96338</v>
      </c>
      <c r="R22" s="48">
        <v>5.5678963648819799</v>
      </c>
      <c r="S22" s="47">
        <v>23.613630145916499</v>
      </c>
      <c r="T22" s="47">
        <v>22.6370583373124</v>
      </c>
      <c r="U22" s="49">
        <v>4.1356276123982498</v>
      </c>
    </row>
    <row r="23" spans="1:21" ht="12" thickBot="1">
      <c r="A23" s="71"/>
      <c r="B23" s="60" t="s">
        <v>21</v>
      </c>
      <c r="C23" s="61"/>
      <c r="D23" s="47">
        <v>4207587.5887000002</v>
      </c>
      <c r="E23" s="47">
        <v>5378709.2621999998</v>
      </c>
      <c r="F23" s="48">
        <v>78.226715436539706</v>
      </c>
      <c r="G23" s="47">
        <v>2113291.1195999999</v>
      </c>
      <c r="H23" s="48">
        <v>99.101181549298502</v>
      </c>
      <c r="I23" s="47">
        <v>295361.33490000002</v>
      </c>
      <c r="J23" s="48">
        <v>7.0197311089430396</v>
      </c>
      <c r="K23" s="47">
        <v>269116.72320000001</v>
      </c>
      <c r="L23" s="48">
        <v>12.734484175135201</v>
      </c>
      <c r="M23" s="48">
        <v>9.7521296290813006E-2</v>
      </c>
      <c r="N23" s="47">
        <v>82460830.156200007</v>
      </c>
      <c r="O23" s="47">
        <v>82460830.156200007</v>
      </c>
      <c r="P23" s="47">
        <v>119924</v>
      </c>
      <c r="Q23" s="47">
        <v>116185</v>
      </c>
      <c r="R23" s="48">
        <v>3.2181434780737699</v>
      </c>
      <c r="S23" s="47">
        <v>35.085450691271099</v>
      </c>
      <c r="T23" s="47">
        <v>34.798216738821701</v>
      </c>
      <c r="U23" s="49">
        <v>0.81866969581464499</v>
      </c>
    </row>
    <row r="24" spans="1:21" ht="12" thickBot="1">
      <c r="A24" s="71"/>
      <c r="B24" s="60" t="s">
        <v>22</v>
      </c>
      <c r="C24" s="61"/>
      <c r="D24" s="47">
        <v>742782.61270000006</v>
      </c>
      <c r="E24" s="47">
        <v>1021758.5021</v>
      </c>
      <c r="F24" s="48">
        <v>72.696494442999395</v>
      </c>
      <c r="G24" s="47">
        <v>351194.70770000003</v>
      </c>
      <c r="H24" s="48">
        <v>111.501653189633</v>
      </c>
      <c r="I24" s="47">
        <v>115993.82739999999</v>
      </c>
      <c r="J24" s="48">
        <v>15.61612043911</v>
      </c>
      <c r="K24" s="47">
        <v>33784.519999999997</v>
      </c>
      <c r="L24" s="48">
        <v>9.6198830048599895</v>
      </c>
      <c r="M24" s="48">
        <v>2.4333424716408598</v>
      </c>
      <c r="N24" s="47">
        <v>10697885.574100001</v>
      </c>
      <c r="O24" s="47">
        <v>10697885.574100001</v>
      </c>
      <c r="P24" s="47">
        <v>44324</v>
      </c>
      <c r="Q24" s="47">
        <v>43902</v>
      </c>
      <c r="R24" s="48">
        <v>0.96123183454057703</v>
      </c>
      <c r="S24" s="47">
        <v>16.758023028156298</v>
      </c>
      <c r="T24" s="47">
        <v>15.92123266366</v>
      </c>
      <c r="U24" s="49">
        <v>4.9933716112597804</v>
      </c>
    </row>
    <row r="25" spans="1:21" ht="12" thickBot="1">
      <c r="A25" s="71"/>
      <c r="B25" s="60" t="s">
        <v>23</v>
      </c>
      <c r="C25" s="61"/>
      <c r="D25" s="47">
        <v>778352.03260000004</v>
      </c>
      <c r="E25" s="47">
        <v>1093887.0552000001</v>
      </c>
      <c r="F25" s="48">
        <v>71.154698183871503</v>
      </c>
      <c r="G25" s="47">
        <v>310311.59480000002</v>
      </c>
      <c r="H25" s="48">
        <v>150.82918126267799</v>
      </c>
      <c r="I25" s="47">
        <v>63513.953300000001</v>
      </c>
      <c r="J25" s="48">
        <v>8.1600549160048601</v>
      </c>
      <c r="K25" s="47">
        <v>35646.5075</v>
      </c>
      <c r="L25" s="48">
        <v>11.4873269633945</v>
      </c>
      <c r="M25" s="48">
        <v>0.78177212171486898</v>
      </c>
      <c r="N25" s="47">
        <v>14150297.840500001</v>
      </c>
      <c r="O25" s="47">
        <v>14150297.840500001</v>
      </c>
      <c r="P25" s="47">
        <v>34867</v>
      </c>
      <c r="Q25" s="47">
        <v>29197</v>
      </c>
      <c r="R25" s="48">
        <v>19.419803404459401</v>
      </c>
      <c r="S25" s="47">
        <v>22.323458645710801</v>
      </c>
      <c r="T25" s="47">
        <v>22.5673804260712</v>
      </c>
      <c r="U25" s="49">
        <v>-1.0926702005793201</v>
      </c>
    </row>
    <row r="26" spans="1:21" ht="12" thickBot="1">
      <c r="A26" s="71"/>
      <c r="B26" s="60" t="s">
        <v>24</v>
      </c>
      <c r="C26" s="61"/>
      <c r="D26" s="47">
        <v>1797983.4308</v>
      </c>
      <c r="E26" s="47">
        <v>2078422.2411</v>
      </c>
      <c r="F26" s="48">
        <v>86.507130035734306</v>
      </c>
      <c r="G26" s="47">
        <v>709645.33649999998</v>
      </c>
      <c r="H26" s="48">
        <v>153.36366468181501</v>
      </c>
      <c r="I26" s="47">
        <v>351526.74849999999</v>
      </c>
      <c r="J26" s="48">
        <v>19.551167295439999</v>
      </c>
      <c r="K26" s="47">
        <v>147777.6372</v>
      </c>
      <c r="L26" s="48">
        <v>20.824153925796999</v>
      </c>
      <c r="M26" s="48">
        <v>1.3787546963161199</v>
      </c>
      <c r="N26" s="47">
        <v>26023455.200399999</v>
      </c>
      <c r="O26" s="47">
        <v>26023455.200399999</v>
      </c>
      <c r="P26" s="47">
        <v>80368</v>
      </c>
      <c r="Q26" s="47">
        <v>77633</v>
      </c>
      <c r="R26" s="48">
        <v>3.5229863588937702</v>
      </c>
      <c r="S26" s="47">
        <v>22.371882226756899</v>
      </c>
      <c r="T26" s="47">
        <v>21.8390290997385</v>
      </c>
      <c r="U26" s="49">
        <v>2.38179837359016</v>
      </c>
    </row>
    <row r="27" spans="1:21" ht="12" thickBot="1">
      <c r="A27" s="71"/>
      <c r="B27" s="60" t="s">
        <v>25</v>
      </c>
      <c r="C27" s="61"/>
      <c r="D27" s="47">
        <v>416590.7941</v>
      </c>
      <c r="E27" s="47">
        <v>502492.94199999998</v>
      </c>
      <c r="F27" s="48">
        <v>82.904805078834301</v>
      </c>
      <c r="G27" s="47">
        <v>271548.53330000001</v>
      </c>
      <c r="H27" s="48">
        <v>53.4130157277487</v>
      </c>
      <c r="I27" s="47">
        <v>108563.58749999999</v>
      </c>
      <c r="J27" s="48">
        <v>26.060006374970399</v>
      </c>
      <c r="K27" s="47">
        <v>79657.181100000002</v>
      </c>
      <c r="L27" s="48">
        <v>29.334417730769601</v>
      </c>
      <c r="M27" s="48">
        <v>0.36288512850726501</v>
      </c>
      <c r="N27" s="47">
        <v>7845390.6268999996</v>
      </c>
      <c r="O27" s="47">
        <v>7845390.6268999996</v>
      </c>
      <c r="P27" s="47">
        <v>43208</v>
      </c>
      <c r="Q27" s="47">
        <v>41536</v>
      </c>
      <c r="R27" s="48">
        <v>4.0254237288135597</v>
      </c>
      <c r="S27" s="47">
        <v>9.6415199523236499</v>
      </c>
      <c r="T27" s="47">
        <v>9.0529281779661002</v>
      </c>
      <c r="U27" s="49">
        <v>6.1047612541183396</v>
      </c>
    </row>
    <row r="28" spans="1:21" ht="12" thickBot="1">
      <c r="A28" s="71"/>
      <c r="B28" s="60" t="s">
        <v>26</v>
      </c>
      <c r="C28" s="61"/>
      <c r="D28" s="47">
        <v>1509153.2191000001</v>
      </c>
      <c r="E28" s="47">
        <v>2385400.5240000002</v>
      </c>
      <c r="F28" s="48">
        <v>63.2662399423536</v>
      </c>
      <c r="G28" s="47">
        <v>1075046.0407</v>
      </c>
      <c r="H28" s="48">
        <v>40.380333675508197</v>
      </c>
      <c r="I28" s="47">
        <v>126030.97530000001</v>
      </c>
      <c r="J28" s="48">
        <v>8.3511053553038099</v>
      </c>
      <c r="K28" s="47">
        <v>51216.029699999999</v>
      </c>
      <c r="L28" s="48">
        <v>4.7640777939753596</v>
      </c>
      <c r="M28" s="48">
        <v>1.46077206761695</v>
      </c>
      <c r="N28" s="47">
        <v>39119887.870899998</v>
      </c>
      <c r="O28" s="47">
        <v>39119887.870899998</v>
      </c>
      <c r="P28" s="47">
        <v>48150</v>
      </c>
      <c r="Q28" s="47">
        <v>48328</v>
      </c>
      <c r="R28" s="48">
        <v>-0.36831650389008702</v>
      </c>
      <c r="S28" s="47">
        <v>31.342745983385299</v>
      </c>
      <c r="T28" s="47">
        <v>29.7725193759311</v>
      </c>
      <c r="U28" s="49">
        <v>5.0098565335867304</v>
      </c>
    </row>
    <row r="29" spans="1:21" ht="12" thickBot="1">
      <c r="A29" s="71"/>
      <c r="B29" s="60" t="s">
        <v>27</v>
      </c>
      <c r="C29" s="61"/>
      <c r="D29" s="47">
        <v>802992.44059999997</v>
      </c>
      <c r="E29" s="47">
        <v>871090.07799999998</v>
      </c>
      <c r="F29" s="48">
        <v>92.182480420813604</v>
      </c>
      <c r="G29" s="47">
        <v>586485.10279999999</v>
      </c>
      <c r="H29" s="48">
        <v>36.916084784822303</v>
      </c>
      <c r="I29" s="47">
        <v>128490.4127</v>
      </c>
      <c r="J29" s="48">
        <v>16.001447361570602</v>
      </c>
      <c r="K29" s="47">
        <v>108078.28</v>
      </c>
      <c r="L29" s="48">
        <v>18.428137302040899</v>
      </c>
      <c r="M29" s="48">
        <v>0.188864337034231</v>
      </c>
      <c r="N29" s="47">
        <v>17117740.246800002</v>
      </c>
      <c r="O29" s="47">
        <v>17117740.246800002</v>
      </c>
      <c r="P29" s="47">
        <v>105114</v>
      </c>
      <c r="Q29" s="47">
        <v>107820</v>
      </c>
      <c r="R29" s="48">
        <v>-2.5097384529771798</v>
      </c>
      <c r="S29" s="47">
        <v>7.6392530072112201</v>
      </c>
      <c r="T29" s="47">
        <v>7.0298926794657799</v>
      </c>
      <c r="U29" s="49">
        <v>7.9767004335401097</v>
      </c>
    </row>
    <row r="30" spans="1:21" ht="12" thickBot="1">
      <c r="A30" s="71"/>
      <c r="B30" s="60" t="s">
        <v>28</v>
      </c>
      <c r="C30" s="61"/>
      <c r="D30" s="47">
        <v>2164663.7144999998</v>
      </c>
      <c r="E30" s="47">
        <v>2989134.3309999998</v>
      </c>
      <c r="F30" s="48">
        <v>72.417746236778299</v>
      </c>
      <c r="G30" s="47">
        <v>872095.26199999999</v>
      </c>
      <c r="H30" s="48">
        <v>148.21413540714801</v>
      </c>
      <c r="I30" s="47">
        <v>307319.9682</v>
      </c>
      <c r="J30" s="48">
        <v>14.197122912968799</v>
      </c>
      <c r="K30" s="47">
        <v>151198.02160000001</v>
      </c>
      <c r="L30" s="48">
        <v>17.3373286369259</v>
      </c>
      <c r="M30" s="48">
        <v>1.03256606765019</v>
      </c>
      <c r="N30" s="47">
        <v>31031528.315699998</v>
      </c>
      <c r="O30" s="47">
        <v>31031528.315699998</v>
      </c>
      <c r="P30" s="47">
        <v>87819</v>
      </c>
      <c r="Q30" s="47">
        <v>83503</v>
      </c>
      <c r="R30" s="48">
        <v>5.1686765744943397</v>
      </c>
      <c r="S30" s="47">
        <v>24.6491501212722</v>
      </c>
      <c r="T30" s="47">
        <v>24.096004138773498</v>
      </c>
      <c r="U30" s="49">
        <v>2.2440772999363499</v>
      </c>
    </row>
    <row r="31" spans="1:21" ht="12" thickBot="1">
      <c r="A31" s="71"/>
      <c r="B31" s="60" t="s">
        <v>29</v>
      </c>
      <c r="C31" s="61"/>
      <c r="D31" s="47">
        <v>1238326.5075999999</v>
      </c>
      <c r="E31" s="47">
        <v>1791914.0882000001</v>
      </c>
      <c r="F31" s="48">
        <v>69.106354805431195</v>
      </c>
      <c r="G31" s="47">
        <v>728673.21109999996</v>
      </c>
      <c r="H31" s="48">
        <v>69.942642152389695</v>
      </c>
      <c r="I31" s="47">
        <v>51609.812599999997</v>
      </c>
      <c r="J31" s="48">
        <v>4.1677063588039402</v>
      </c>
      <c r="K31" s="47">
        <v>30012.892800000001</v>
      </c>
      <c r="L31" s="48">
        <v>4.1188412504822001</v>
      </c>
      <c r="M31" s="48">
        <v>0.71958807649491197</v>
      </c>
      <c r="N31" s="47">
        <v>59488534.104900002</v>
      </c>
      <c r="O31" s="47">
        <v>59488534.104900002</v>
      </c>
      <c r="P31" s="47">
        <v>28518</v>
      </c>
      <c r="Q31" s="47">
        <v>29309</v>
      </c>
      <c r="R31" s="48">
        <v>-2.6988297110102599</v>
      </c>
      <c r="S31" s="47">
        <v>43.422628080510599</v>
      </c>
      <c r="T31" s="47">
        <v>38.600211709713697</v>
      </c>
      <c r="U31" s="49">
        <v>11.1057680844547</v>
      </c>
    </row>
    <row r="32" spans="1:21" ht="12" thickBot="1">
      <c r="A32" s="71"/>
      <c r="B32" s="60" t="s">
        <v>30</v>
      </c>
      <c r="C32" s="61"/>
      <c r="D32" s="47">
        <v>203811.5931</v>
      </c>
      <c r="E32" s="47">
        <v>265766.87209999998</v>
      </c>
      <c r="F32" s="48">
        <v>76.688110707534705</v>
      </c>
      <c r="G32" s="47">
        <v>141607.84</v>
      </c>
      <c r="H32" s="48">
        <v>43.9267720629027</v>
      </c>
      <c r="I32" s="47">
        <v>46929.48</v>
      </c>
      <c r="J32" s="48">
        <v>23.025912945479099</v>
      </c>
      <c r="K32" s="47">
        <v>36445.850400000003</v>
      </c>
      <c r="L32" s="48">
        <v>25.737169919405599</v>
      </c>
      <c r="M32" s="48">
        <v>0.28764947133734597</v>
      </c>
      <c r="N32" s="47">
        <v>3827957.0295000002</v>
      </c>
      <c r="O32" s="47">
        <v>3827957.0295000002</v>
      </c>
      <c r="P32" s="47">
        <v>31992</v>
      </c>
      <c r="Q32" s="47">
        <v>33229</v>
      </c>
      <c r="R32" s="48">
        <v>-3.7226519004484002</v>
      </c>
      <c r="S32" s="47">
        <v>6.37070496061515</v>
      </c>
      <c r="T32" s="47">
        <v>5.8439830238647001</v>
      </c>
      <c r="U32" s="49">
        <v>8.2678752195674896</v>
      </c>
    </row>
    <row r="33" spans="1:21" ht="12" thickBot="1">
      <c r="A33" s="71"/>
      <c r="B33" s="60" t="s">
        <v>31</v>
      </c>
      <c r="C33" s="61"/>
      <c r="D33" s="47">
        <v>73.077100000000002</v>
      </c>
      <c r="E33" s="50"/>
      <c r="F33" s="50"/>
      <c r="G33" s="47">
        <v>52.539000000000001</v>
      </c>
      <c r="H33" s="48">
        <v>39.091151335198603</v>
      </c>
      <c r="I33" s="47">
        <v>14.228400000000001</v>
      </c>
      <c r="J33" s="48">
        <v>19.470394966412201</v>
      </c>
      <c r="K33" s="47">
        <v>10.828200000000001</v>
      </c>
      <c r="L33" s="48">
        <v>20.609832695711798</v>
      </c>
      <c r="M33" s="48">
        <v>0.31401340943092998</v>
      </c>
      <c r="N33" s="47">
        <v>1094.9956</v>
      </c>
      <c r="O33" s="47">
        <v>1094.9956</v>
      </c>
      <c r="P33" s="47">
        <v>10</v>
      </c>
      <c r="Q33" s="47">
        <v>11</v>
      </c>
      <c r="R33" s="48">
        <v>-9.0909090909090899</v>
      </c>
      <c r="S33" s="47">
        <v>7.3077100000000002</v>
      </c>
      <c r="T33" s="47">
        <v>2.79723636363636</v>
      </c>
      <c r="U33" s="49">
        <v>61.722121380892702</v>
      </c>
    </row>
    <row r="34" spans="1:21" ht="12" thickBot="1">
      <c r="A34" s="71"/>
      <c r="B34" s="60" t="s">
        <v>32</v>
      </c>
      <c r="C34" s="61"/>
      <c r="D34" s="47">
        <v>523829.58140000002</v>
      </c>
      <c r="E34" s="47">
        <v>783440.12040000001</v>
      </c>
      <c r="F34" s="48">
        <v>66.862746463960704</v>
      </c>
      <c r="G34" s="47">
        <v>304219.78460000001</v>
      </c>
      <c r="H34" s="48">
        <v>72.187874660667305</v>
      </c>
      <c r="I34" s="47">
        <v>54382.959699999999</v>
      </c>
      <c r="J34" s="48">
        <v>10.3818038596932</v>
      </c>
      <c r="K34" s="47">
        <v>36079.786599999999</v>
      </c>
      <c r="L34" s="48">
        <v>11.859776525527099</v>
      </c>
      <c r="M34" s="48">
        <v>0.50729715513339502</v>
      </c>
      <c r="N34" s="47">
        <v>9678479.2118999995</v>
      </c>
      <c r="O34" s="47">
        <v>9678479.2118999995</v>
      </c>
      <c r="P34" s="47">
        <v>19995</v>
      </c>
      <c r="Q34" s="47">
        <v>20417</v>
      </c>
      <c r="R34" s="48">
        <v>-2.0669050301219598</v>
      </c>
      <c r="S34" s="47">
        <v>26.198028577144299</v>
      </c>
      <c r="T34" s="47">
        <v>25.535358808835799</v>
      </c>
      <c r="U34" s="49">
        <v>2.5294642547517601</v>
      </c>
    </row>
    <row r="35" spans="1:21" ht="12" thickBot="1">
      <c r="A35" s="71"/>
      <c r="B35" s="60" t="s">
        <v>37</v>
      </c>
      <c r="C35" s="61"/>
      <c r="D35" s="50"/>
      <c r="E35" s="47">
        <v>1983016.7076999999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1"/>
    </row>
    <row r="36" spans="1:21" ht="12" thickBot="1">
      <c r="A36" s="71"/>
      <c r="B36" s="60" t="s">
        <v>38</v>
      </c>
      <c r="C36" s="61"/>
      <c r="D36" s="50"/>
      <c r="E36" s="47">
        <v>377395.12969999999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39</v>
      </c>
      <c r="C37" s="61"/>
      <c r="D37" s="50"/>
      <c r="E37" s="47">
        <v>1097735.746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customHeight="1" thickBot="1">
      <c r="A38" s="71"/>
      <c r="B38" s="60" t="s">
        <v>33</v>
      </c>
      <c r="C38" s="61"/>
      <c r="D38" s="47">
        <v>527497.43449999997</v>
      </c>
      <c r="E38" s="47">
        <v>847356.63740000001</v>
      </c>
      <c r="F38" s="48">
        <v>62.252115722909203</v>
      </c>
      <c r="G38" s="47">
        <v>418032.40500000003</v>
      </c>
      <c r="H38" s="48">
        <v>26.185776076378598</v>
      </c>
      <c r="I38" s="47">
        <v>29056.288799999998</v>
      </c>
      <c r="J38" s="48">
        <v>5.5083279841051098</v>
      </c>
      <c r="K38" s="47">
        <v>21677.3328</v>
      </c>
      <c r="L38" s="48">
        <v>5.1855627795170598</v>
      </c>
      <c r="M38" s="48">
        <v>0.34039962702422499</v>
      </c>
      <c r="N38" s="47">
        <v>8877180.3964000009</v>
      </c>
      <c r="O38" s="47">
        <v>8877180.3964000009</v>
      </c>
      <c r="P38" s="47">
        <v>747</v>
      </c>
      <c r="Q38" s="47">
        <v>671</v>
      </c>
      <c r="R38" s="48">
        <v>11.3263785394933</v>
      </c>
      <c r="S38" s="47">
        <v>706.15453078982603</v>
      </c>
      <c r="T38" s="47">
        <v>769.65746929955299</v>
      </c>
      <c r="U38" s="49">
        <v>-8.9927821377425197</v>
      </c>
    </row>
    <row r="39" spans="1:21" ht="12" customHeight="1" thickBot="1">
      <c r="A39" s="71"/>
      <c r="B39" s="60" t="s">
        <v>34</v>
      </c>
      <c r="C39" s="61"/>
      <c r="D39" s="47">
        <v>1306198.3854</v>
      </c>
      <c r="E39" s="47">
        <v>1342749.5048</v>
      </c>
      <c r="F39" s="48">
        <v>97.277889936332997</v>
      </c>
      <c r="G39" s="47">
        <v>546973.27020000003</v>
      </c>
      <c r="H39" s="48">
        <v>138.80479295128799</v>
      </c>
      <c r="I39" s="47">
        <v>70513.140599999999</v>
      </c>
      <c r="J39" s="48">
        <v>5.3983484735671796</v>
      </c>
      <c r="K39" s="47">
        <v>49910.250399999997</v>
      </c>
      <c r="L39" s="48">
        <v>9.1248061137887806</v>
      </c>
      <c r="M39" s="48">
        <v>0.41279877449783298</v>
      </c>
      <c r="N39" s="47">
        <v>20990678.304000001</v>
      </c>
      <c r="O39" s="47">
        <v>20990678.304000001</v>
      </c>
      <c r="P39" s="47">
        <v>5485</v>
      </c>
      <c r="Q39" s="47">
        <v>4994</v>
      </c>
      <c r="R39" s="48">
        <v>9.8317981577893399</v>
      </c>
      <c r="S39" s="47">
        <v>238.140088495898</v>
      </c>
      <c r="T39" s="47">
        <v>234.519274249099</v>
      </c>
      <c r="U39" s="49">
        <v>1.5204555728807501</v>
      </c>
    </row>
    <row r="40" spans="1:21" ht="12" thickBot="1">
      <c r="A40" s="71"/>
      <c r="B40" s="60" t="s">
        <v>40</v>
      </c>
      <c r="C40" s="61"/>
      <c r="D40" s="50"/>
      <c r="E40" s="47">
        <v>979470.42619999999</v>
      </c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</row>
    <row r="41" spans="1:21" ht="12" thickBot="1">
      <c r="A41" s="71"/>
      <c r="B41" s="60" t="s">
        <v>41</v>
      </c>
      <c r="C41" s="61"/>
      <c r="D41" s="50"/>
      <c r="E41" s="47">
        <v>147952.6398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2"/>
      <c r="B42" s="60" t="s">
        <v>35</v>
      </c>
      <c r="C42" s="61"/>
      <c r="D42" s="52">
        <v>86739.429799999998</v>
      </c>
      <c r="E42" s="52">
        <v>0</v>
      </c>
      <c r="F42" s="53"/>
      <c r="G42" s="52">
        <v>19296.2</v>
      </c>
      <c r="H42" s="54">
        <v>349.51560307210701</v>
      </c>
      <c r="I42" s="52">
        <v>13155.626099999999</v>
      </c>
      <c r="J42" s="54">
        <v>15.1668348873559</v>
      </c>
      <c r="K42" s="52">
        <v>1792.7283</v>
      </c>
      <c r="L42" s="54">
        <v>9.2905769011515194</v>
      </c>
      <c r="M42" s="54">
        <v>6.3383267838188297</v>
      </c>
      <c r="N42" s="52">
        <v>1599756.6165</v>
      </c>
      <c r="O42" s="52">
        <v>1599756.6165</v>
      </c>
      <c r="P42" s="52">
        <v>87</v>
      </c>
      <c r="Q42" s="52">
        <v>66</v>
      </c>
      <c r="R42" s="54">
        <v>31.818181818181799</v>
      </c>
      <c r="S42" s="52">
        <v>997.00494022988505</v>
      </c>
      <c r="T42" s="52">
        <v>1187.6273787878799</v>
      </c>
      <c r="U42" s="55">
        <v>-19.119507924809401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149624</v>
      </c>
      <c r="D2" s="32">
        <v>1666421.7098264999</v>
      </c>
      <c r="E2" s="32">
        <v>1469141.7278974401</v>
      </c>
      <c r="F2" s="32">
        <v>197279.98192906001</v>
      </c>
      <c r="G2" s="32">
        <v>1469141.7278974401</v>
      </c>
      <c r="H2" s="32">
        <v>0.118385388743885</v>
      </c>
    </row>
    <row r="3" spans="1:8" ht="14.25">
      <c r="A3" s="32">
        <v>2</v>
      </c>
      <c r="B3" s="33">
        <v>13</v>
      </c>
      <c r="C3" s="32">
        <v>30916.882000000001</v>
      </c>
      <c r="D3" s="32">
        <v>200826.70541274501</v>
      </c>
      <c r="E3" s="32">
        <v>163468.26574045801</v>
      </c>
      <c r="F3" s="32">
        <v>37358.439672286499</v>
      </c>
      <c r="G3" s="32">
        <v>163468.26574045801</v>
      </c>
      <c r="H3" s="32">
        <v>0.186023266156293</v>
      </c>
    </row>
    <row r="4" spans="1:8" ht="14.25">
      <c r="A4" s="32">
        <v>3</v>
      </c>
      <c r="B4" s="33">
        <v>14</v>
      </c>
      <c r="C4" s="32">
        <v>202035</v>
      </c>
      <c r="D4" s="32">
        <v>458047.701328205</v>
      </c>
      <c r="E4" s="32">
        <v>354657.20887008501</v>
      </c>
      <c r="F4" s="32">
        <v>103390.49245812</v>
      </c>
      <c r="G4" s="32">
        <v>354657.20887008501</v>
      </c>
      <c r="H4" s="32">
        <v>0.22571992427495499</v>
      </c>
    </row>
    <row r="5" spans="1:8" ht="14.25">
      <c r="A5" s="32">
        <v>4</v>
      </c>
      <c r="B5" s="33">
        <v>15</v>
      </c>
      <c r="C5" s="32">
        <v>9723</v>
      </c>
      <c r="D5" s="32">
        <v>132037.718692308</v>
      </c>
      <c r="E5" s="32">
        <v>110353.12089316201</v>
      </c>
      <c r="F5" s="32">
        <v>21684.5977991453</v>
      </c>
      <c r="G5" s="32">
        <v>110353.12089316201</v>
      </c>
      <c r="H5" s="32">
        <v>0.164230327620835</v>
      </c>
    </row>
    <row r="6" spans="1:8" ht="14.25">
      <c r="A6" s="32">
        <v>5</v>
      </c>
      <c r="B6" s="33">
        <v>16</v>
      </c>
      <c r="C6" s="32">
        <v>5527</v>
      </c>
      <c r="D6" s="32">
        <v>430692.597308547</v>
      </c>
      <c r="E6" s="32">
        <v>456711.76741538499</v>
      </c>
      <c r="F6" s="32">
        <v>-26019.170106837599</v>
      </c>
      <c r="G6" s="32">
        <v>456711.76741538499</v>
      </c>
      <c r="H6" s="32">
        <v>-6.0412392201386098E-2</v>
      </c>
    </row>
    <row r="7" spans="1:8" ht="14.25">
      <c r="A7" s="32">
        <v>6</v>
      </c>
      <c r="B7" s="33">
        <v>17</v>
      </c>
      <c r="C7" s="32">
        <v>30264</v>
      </c>
      <c r="D7" s="32">
        <v>603163.414203419</v>
      </c>
      <c r="E7" s="32">
        <v>499889.89826495701</v>
      </c>
      <c r="F7" s="32">
        <v>103273.51593846201</v>
      </c>
      <c r="G7" s="32">
        <v>499889.89826495701</v>
      </c>
      <c r="H7" s="32">
        <v>0.17121979468010701</v>
      </c>
    </row>
    <row r="8" spans="1:8" ht="14.25">
      <c r="A8" s="32">
        <v>7</v>
      </c>
      <c r="B8" s="33">
        <v>18</v>
      </c>
      <c r="C8" s="32">
        <v>170564</v>
      </c>
      <c r="D8" s="32">
        <v>407710.00485384598</v>
      </c>
      <c r="E8" s="32">
        <v>362145.03519999998</v>
      </c>
      <c r="F8" s="32">
        <v>45564.969653846201</v>
      </c>
      <c r="G8" s="32">
        <v>362145.03519999998</v>
      </c>
      <c r="H8" s="32">
        <v>0.11175828189494701</v>
      </c>
    </row>
    <row r="9" spans="1:8" ht="14.25">
      <c r="A9" s="32">
        <v>8</v>
      </c>
      <c r="B9" s="33">
        <v>19</v>
      </c>
      <c r="C9" s="32">
        <v>28075</v>
      </c>
      <c r="D9" s="32">
        <v>185419.121237607</v>
      </c>
      <c r="E9" s="32">
        <v>164617.55322478601</v>
      </c>
      <c r="F9" s="32">
        <v>20801.568012820499</v>
      </c>
      <c r="G9" s="32">
        <v>164617.55322478601</v>
      </c>
      <c r="H9" s="32">
        <v>0.112186746835911</v>
      </c>
    </row>
    <row r="10" spans="1:8" ht="14.25">
      <c r="A10" s="32">
        <v>9</v>
      </c>
      <c r="B10" s="33">
        <v>21</v>
      </c>
      <c r="C10" s="32">
        <v>443024</v>
      </c>
      <c r="D10" s="32">
        <v>2268627.5244999998</v>
      </c>
      <c r="E10" s="32">
        <v>2198101.7947</v>
      </c>
      <c r="F10" s="32">
        <v>70525.729800000001</v>
      </c>
      <c r="G10" s="32">
        <v>2198101.7947</v>
      </c>
      <c r="H10" s="32">
        <v>3.1087399336541002E-2</v>
      </c>
    </row>
    <row r="11" spans="1:8" ht="14.25">
      <c r="A11" s="32">
        <v>10</v>
      </c>
      <c r="B11" s="33">
        <v>22</v>
      </c>
      <c r="C11" s="32">
        <v>93208</v>
      </c>
      <c r="D11" s="32">
        <v>2629057.5552444402</v>
      </c>
      <c r="E11" s="32">
        <v>2777037.9674111102</v>
      </c>
      <c r="F11" s="32">
        <v>-147980.412166667</v>
      </c>
      <c r="G11" s="32">
        <v>2777037.9674111102</v>
      </c>
      <c r="H11" s="32">
        <v>-5.6286486338602698E-2</v>
      </c>
    </row>
    <row r="12" spans="1:8" ht="14.25">
      <c r="A12" s="32">
        <v>11</v>
      </c>
      <c r="B12" s="33">
        <v>23</v>
      </c>
      <c r="C12" s="32">
        <v>481443.07199999999</v>
      </c>
      <c r="D12" s="32">
        <v>8414156.5073418804</v>
      </c>
      <c r="E12" s="32">
        <v>7487257.0805222197</v>
      </c>
      <c r="F12" s="32">
        <v>926899.42681965802</v>
      </c>
      <c r="G12" s="32">
        <v>7487257.0805222197</v>
      </c>
      <c r="H12" s="32">
        <v>0.11015951818948</v>
      </c>
    </row>
    <row r="13" spans="1:8" ht="14.25">
      <c r="A13" s="32">
        <v>12</v>
      </c>
      <c r="B13" s="33">
        <v>24</v>
      </c>
      <c r="C13" s="32">
        <v>51648.491999999998</v>
      </c>
      <c r="D13" s="32">
        <v>1318509.01264188</v>
      </c>
      <c r="E13" s="32">
        <v>1188218.6295350399</v>
      </c>
      <c r="F13" s="32">
        <v>130290.383106838</v>
      </c>
      <c r="G13" s="32">
        <v>1188218.6295350399</v>
      </c>
      <c r="H13" s="32">
        <v>9.8816452415274994E-2</v>
      </c>
    </row>
    <row r="14" spans="1:8" ht="14.25">
      <c r="A14" s="32">
        <v>13</v>
      </c>
      <c r="B14" s="33">
        <v>25</v>
      </c>
      <c r="C14" s="32">
        <v>157166</v>
      </c>
      <c r="D14" s="32">
        <v>2463758.2474000002</v>
      </c>
      <c r="E14" s="32">
        <v>2311081.1636999999</v>
      </c>
      <c r="F14" s="32">
        <v>152677.08369999999</v>
      </c>
      <c r="G14" s="32">
        <v>2311081.1636999999</v>
      </c>
      <c r="H14" s="32">
        <v>6.1969182187870897E-2</v>
      </c>
    </row>
    <row r="15" spans="1:8" ht="14.25">
      <c r="A15" s="32">
        <v>14</v>
      </c>
      <c r="B15" s="33">
        <v>26</v>
      </c>
      <c r="C15" s="32">
        <v>104417</v>
      </c>
      <c r="D15" s="32">
        <v>992254.28688270901</v>
      </c>
      <c r="E15" s="32">
        <v>903166.09623703198</v>
      </c>
      <c r="F15" s="32">
        <v>89088.190645677299</v>
      </c>
      <c r="G15" s="32">
        <v>903166.09623703198</v>
      </c>
      <c r="H15" s="32">
        <v>8.9783628877592503E-2</v>
      </c>
    </row>
    <row r="16" spans="1:8" ht="14.25">
      <c r="A16" s="32">
        <v>15</v>
      </c>
      <c r="B16" s="33">
        <v>27</v>
      </c>
      <c r="C16" s="32">
        <v>276581.17700000003</v>
      </c>
      <c r="D16" s="32">
        <v>2401553.8271555598</v>
      </c>
      <c r="E16" s="32">
        <v>2119127.5407444402</v>
      </c>
      <c r="F16" s="32">
        <v>282426.28641111101</v>
      </c>
      <c r="G16" s="32">
        <v>2119127.5407444402</v>
      </c>
      <c r="H16" s="32">
        <v>0.11760148084859801</v>
      </c>
    </row>
    <row r="17" spans="1:8" ht="14.25">
      <c r="A17" s="32">
        <v>16</v>
      </c>
      <c r="B17" s="33">
        <v>29</v>
      </c>
      <c r="C17" s="32">
        <v>329771</v>
      </c>
      <c r="D17" s="32">
        <v>4207589.0215299102</v>
      </c>
      <c r="E17" s="32">
        <v>3912226.31305299</v>
      </c>
      <c r="F17" s="32">
        <v>295362.708476923</v>
      </c>
      <c r="G17" s="32">
        <v>3912226.31305299</v>
      </c>
      <c r="H17" s="32">
        <v>7.0197613637067294E-2</v>
      </c>
    </row>
    <row r="18" spans="1:8" ht="14.25">
      <c r="A18" s="32">
        <v>17</v>
      </c>
      <c r="B18" s="33">
        <v>31</v>
      </c>
      <c r="C18" s="32">
        <v>73485.857999999993</v>
      </c>
      <c r="D18" s="32">
        <v>742782.66116908705</v>
      </c>
      <c r="E18" s="32">
        <v>626788.77199637599</v>
      </c>
      <c r="F18" s="32">
        <v>115993.889172711</v>
      </c>
      <c r="G18" s="32">
        <v>626788.77199637599</v>
      </c>
      <c r="H18" s="32">
        <v>0.15616127736496299</v>
      </c>
    </row>
    <row r="19" spans="1:8" ht="14.25">
      <c r="A19" s="32">
        <v>18</v>
      </c>
      <c r="B19" s="33">
        <v>32</v>
      </c>
      <c r="C19" s="32">
        <v>43946.86</v>
      </c>
      <c r="D19" s="32">
        <v>778352.03161873505</v>
      </c>
      <c r="E19" s="32">
        <v>714838.09087235504</v>
      </c>
      <c r="F19" s="32">
        <v>63513.940746380198</v>
      </c>
      <c r="G19" s="32">
        <v>714838.09087235504</v>
      </c>
      <c r="H19" s="32">
        <v>8.1600533134461695E-2</v>
      </c>
    </row>
    <row r="20" spans="1:8" ht="14.25">
      <c r="A20" s="32">
        <v>19</v>
      </c>
      <c r="B20" s="33">
        <v>33</v>
      </c>
      <c r="C20" s="32">
        <v>81793.620999999999</v>
      </c>
      <c r="D20" s="32">
        <v>1797983.4509149699</v>
      </c>
      <c r="E20" s="32">
        <v>1446456.6240114199</v>
      </c>
      <c r="F20" s="32">
        <v>351526.82690354699</v>
      </c>
      <c r="G20" s="32">
        <v>1446456.6240114199</v>
      </c>
      <c r="H20" s="32">
        <v>0.19551171437348899</v>
      </c>
    </row>
    <row r="21" spans="1:8" ht="14.25">
      <c r="A21" s="32">
        <v>20</v>
      </c>
      <c r="B21" s="33">
        <v>34</v>
      </c>
      <c r="C21" s="32">
        <v>54943.819000000003</v>
      </c>
      <c r="D21" s="32">
        <v>416590.75959164998</v>
      </c>
      <c r="E21" s="32">
        <v>308027.21277243801</v>
      </c>
      <c r="F21" s="32">
        <v>108563.546819212</v>
      </c>
      <c r="G21" s="32">
        <v>308027.21277243801</v>
      </c>
      <c r="H21" s="32">
        <v>0.26059998768486398</v>
      </c>
    </row>
    <row r="22" spans="1:8" ht="14.25">
      <c r="A22" s="32">
        <v>21</v>
      </c>
      <c r="B22" s="33">
        <v>35</v>
      </c>
      <c r="C22" s="32">
        <v>60867.008999999998</v>
      </c>
      <c r="D22" s="32">
        <v>1509153.2190654899</v>
      </c>
      <c r="E22" s="32">
        <v>1383122.2354957</v>
      </c>
      <c r="F22" s="32">
        <v>126030.98356979</v>
      </c>
      <c r="G22" s="32">
        <v>1383122.2354957</v>
      </c>
      <c r="H22" s="32">
        <v>8.35110590347031E-2</v>
      </c>
    </row>
    <row r="23" spans="1:8" ht="14.25">
      <c r="A23" s="32">
        <v>22</v>
      </c>
      <c r="B23" s="33">
        <v>36</v>
      </c>
      <c r="C23" s="32">
        <v>216314.06200000001</v>
      </c>
      <c r="D23" s="32">
        <v>802992.44019469002</v>
      </c>
      <c r="E23" s="32">
        <v>674502.00359681598</v>
      </c>
      <c r="F23" s="32">
        <v>128490.436597874</v>
      </c>
      <c r="G23" s="32">
        <v>674502.00359681598</v>
      </c>
      <c r="H23" s="32">
        <v>0.16001450345749299</v>
      </c>
    </row>
    <row r="24" spans="1:8" ht="14.25">
      <c r="A24" s="32">
        <v>23</v>
      </c>
      <c r="B24" s="33">
        <v>37</v>
      </c>
      <c r="C24" s="32">
        <v>187294.47099999999</v>
      </c>
      <c r="D24" s="32">
        <v>2164663.7031672602</v>
      </c>
      <c r="E24" s="32">
        <v>1857343.6688735301</v>
      </c>
      <c r="F24" s="32">
        <v>307320.034293729</v>
      </c>
      <c r="G24" s="32">
        <v>1857343.6688735301</v>
      </c>
      <c r="H24" s="32">
        <v>0.14197126040597899</v>
      </c>
    </row>
    <row r="25" spans="1:8" ht="14.25">
      <c r="A25" s="32">
        <v>24</v>
      </c>
      <c r="B25" s="33">
        <v>38</v>
      </c>
      <c r="C25" s="32">
        <v>239858.69899999999</v>
      </c>
      <c r="D25" s="32">
        <v>1238326.5004150399</v>
      </c>
      <c r="E25" s="32">
        <v>1186716.56660354</v>
      </c>
      <c r="F25" s="32">
        <v>51609.933811504401</v>
      </c>
      <c r="G25" s="32">
        <v>1186716.56660354</v>
      </c>
      <c r="H25" s="32">
        <v>4.1677161713172199E-2</v>
      </c>
    </row>
    <row r="26" spans="1:8" ht="14.25">
      <c r="A26" s="32">
        <v>25</v>
      </c>
      <c r="B26" s="33">
        <v>39</v>
      </c>
      <c r="C26" s="32">
        <v>124351.149</v>
      </c>
      <c r="D26" s="32">
        <v>203811.44124999599</v>
      </c>
      <c r="E26" s="32">
        <v>156882.13298649099</v>
      </c>
      <c r="F26" s="32">
        <v>46929.308263505001</v>
      </c>
      <c r="G26" s="32">
        <v>156882.13298649099</v>
      </c>
      <c r="H26" s="32">
        <v>0.23025845838527401</v>
      </c>
    </row>
    <row r="27" spans="1:8" ht="14.25">
      <c r="A27" s="32">
        <v>26</v>
      </c>
      <c r="B27" s="33">
        <v>40</v>
      </c>
      <c r="C27" s="32">
        <v>19</v>
      </c>
      <c r="D27" s="32">
        <v>73.076999999999998</v>
      </c>
      <c r="E27" s="32">
        <v>58.848700000000001</v>
      </c>
      <c r="F27" s="32">
        <v>14.228300000000001</v>
      </c>
      <c r="G27" s="32">
        <v>58.848700000000001</v>
      </c>
      <c r="H27" s="32">
        <v>0.19470284768121299</v>
      </c>
    </row>
    <row r="28" spans="1:8" ht="14.25">
      <c r="A28" s="32">
        <v>27</v>
      </c>
      <c r="B28" s="33">
        <v>42</v>
      </c>
      <c r="C28" s="32">
        <v>23025.028999999999</v>
      </c>
      <c r="D28" s="32">
        <v>523829.58130000002</v>
      </c>
      <c r="E28" s="32">
        <v>469446.62079999998</v>
      </c>
      <c r="F28" s="32">
        <v>54382.960500000001</v>
      </c>
      <c r="G28" s="32">
        <v>469446.62079999998</v>
      </c>
      <c r="H28" s="32">
        <v>0.10381804014396501</v>
      </c>
    </row>
    <row r="29" spans="1:8" ht="14.25">
      <c r="A29" s="32">
        <v>28</v>
      </c>
      <c r="B29" s="33">
        <v>75</v>
      </c>
      <c r="C29" s="32">
        <v>764</v>
      </c>
      <c r="D29" s="32">
        <v>527497.43589743599</v>
      </c>
      <c r="E29" s="32">
        <v>498441.14803418802</v>
      </c>
      <c r="F29" s="32">
        <v>29056.287863247901</v>
      </c>
      <c r="G29" s="32">
        <v>498441.14803418802</v>
      </c>
      <c r="H29" s="32">
        <v>5.5083277919283399E-2</v>
      </c>
    </row>
    <row r="30" spans="1:8" ht="14.25">
      <c r="A30" s="32">
        <v>29</v>
      </c>
      <c r="B30" s="33">
        <v>76</v>
      </c>
      <c r="C30" s="32">
        <v>6204</v>
      </c>
      <c r="D30" s="32">
        <v>1306198.36602906</v>
      </c>
      <c r="E30" s="32">
        <v>1235685.2506256399</v>
      </c>
      <c r="F30" s="32">
        <v>70513.115403418793</v>
      </c>
      <c r="G30" s="32">
        <v>1235685.2506256399</v>
      </c>
      <c r="H30" s="32">
        <v>5.3983466246236303E-2</v>
      </c>
    </row>
    <row r="31" spans="1:8" ht="14.25">
      <c r="A31" s="32">
        <v>30</v>
      </c>
      <c r="B31" s="33">
        <v>99</v>
      </c>
      <c r="C31" s="32">
        <v>88</v>
      </c>
      <c r="D31" s="32">
        <v>86739.430224642594</v>
      </c>
      <c r="E31" s="32">
        <v>73583.805007185496</v>
      </c>
      <c r="F31" s="32">
        <v>13155.6252174571</v>
      </c>
      <c r="G31" s="32">
        <v>73583.805007185496</v>
      </c>
      <c r="H31" s="32">
        <v>0.151668337956405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2014-01-25T00:42:25Z</dcterms:modified>
</cp:coreProperties>
</file>