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6" l="1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<sst xmlns="http://schemas.openxmlformats.org/spreadsheetml/2006/main" count="113" uniqueCount="71">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</sst>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45" Type="http://schemas.openxmlformats.org/officeDocument/2006/relationships/hyperlink" Target="cid:bc84eae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356" Type="http://schemas.openxmlformats.org/officeDocument/2006/relationships/image" Target="cid:d64e537713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3" Type="http://schemas.openxmlformats.org/officeDocument/2006/relationships/hyperlink" Target="cid:460f5a65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334" Type="http://schemas.openxmlformats.org/officeDocument/2006/relationships/image" Target="cid:934e91da13" TargetMode="External"/><Relationship Id="rId350" Type="http://schemas.openxmlformats.org/officeDocument/2006/relationships/image" Target="cid:c6d730e813" TargetMode="External"/><Relationship Id="rId355" Type="http://schemas.openxmlformats.org/officeDocument/2006/relationships/hyperlink" Target="cid:d64e5354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" sqref="I3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18019247.114700001</v>
      </c>
      <c r="F3" s="25">
        <f>RA!I7</f>
        <v>1590996.2969</v>
      </c>
      <c r="G3" s="16">
        <f>E3-F3</f>
        <v>16428250.8178</v>
      </c>
      <c r="H3" s="27">
        <f>RA!J7</f>
        <v>8.8294271496064507</v>
      </c>
      <c r="I3" s="20">
        <f>SUM(I4:I39)</f>
        <v>18019248.582761284</v>
      </c>
      <c r="J3" s="21">
        <f>SUM(J4:J39)</f>
        <v>16428250.822828917</v>
      </c>
      <c r="K3" s="22">
        <f>E3-I3</f>
        <v>-1.4680612832307816</v>
      </c>
      <c r="L3" s="22">
        <f>G3-J3</f>
        <v>-5.028916522860527E-3</v>
      </c>
    </row>
    <row r="4" spans="1:12">
      <c r="A4" s="38">
        <f>RA!A8</f>
        <v>41670</v>
      </c>
      <c r="B4" s="12">
        <v>12</v>
      </c>
      <c r="C4" s="35" t="s">
        <v>6</v>
      </c>
      <c r="D4" s="35"/>
      <c r="E4" s="15">
        <f>VLOOKUP(C4,RA!B8:D39,3,0)</f>
        <v>490039.55829999998</v>
      </c>
      <c r="F4" s="25">
        <f>VLOOKUP(C4,RA!B8:I43,8,0)</f>
        <v>64294.806400000001</v>
      </c>
      <c r="G4" s="16">
        <f t="shared" ref="G4:G39" si="0">E4-F4</f>
        <v>425744.75189999997</v>
      </c>
      <c r="H4" s="27">
        <f>RA!J8</f>
        <v>13.120329840930699</v>
      </c>
      <c r="I4" s="20">
        <f>VLOOKUP(B4,RMS!B:D,3,FALSE)</f>
        <v>490039.94141794898</v>
      </c>
      <c r="J4" s="21">
        <f>VLOOKUP(B4,RMS!B:E,4,FALSE)</f>
        <v>425744.75264102599</v>
      </c>
      <c r="K4" s="22">
        <f t="shared" ref="K4:K39" si="1">E4-I4</f>
        <v>-0.38311794900801033</v>
      </c>
      <c r="L4" s="22">
        <f t="shared" ref="L4:L39" si="2">G4-J4</f>
        <v>-7.4102601502090693E-4</v>
      </c>
    </row>
    <row r="5" spans="1:12">
      <c r="A5" s="38"/>
      <c r="B5" s="12">
        <v>13</v>
      </c>
      <c r="C5" s="35" t="s">
        <v>7</v>
      </c>
      <c r="D5" s="35"/>
      <c r="E5" s="15">
        <f>VLOOKUP(C5,RA!B8:D40,3,0)</f>
        <v>113280.7113</v>
      </c>
      <c r="F5" s="25">
        <f>VLOOKUP(C5,RA!B9:I44,8,0)</f>
        <v>26258.267899999999</v>
      </c>
      <c r="G5" s="16">
        <f t="shared" si="0"/>
        <v>87022.443399999989</v>
      </c>
      <c r="H5" s="27">
        <f>RA!J9</f>
        <v>23.179822582911299</v>
      </c>
      <c r="I5" s="20">
        <f>VLOOKUP(B5,RMS!B:D,3,FALSE)</f>
        <v>113280.741080191</v>
      </c>
      <c r="J5" s="21">
        <f>VLOOKUP(B5,RMS!B:E,4,FALSE)</f>
        <v>87022.433201127002</v>
      </c>
      <c r="K5" s="22">
        <f t="shared" si="1"/>
        <v>-2.9780191005556844E-2</v>
      </c>
      <c r="L5" s="22">
        <f t="shared" si="2"/>
        <v>1.0198872987530194E-2</v>
      </c>
    </row>
    <row r="6" spans="1:12">
      <c r="A6" s="38"/>
      <c r="B6" s="12">
        <v>14</v>
      </c>
      <c r="C6" s="35" t="s">
        <v>8</v>
      </c>
      <c r="D6" s="35"/>
      <c r="E6" s="15">
        <f>VLOOKUP(C6,RA!B10:D41,3,0)</f>
        <v>351007.21149999998</v>
      </c>
      <c r="F6" s="25">
        <f>VLOOKUP(C6,RA!B10:I45,8,0)</f>
        <v>80895.993600000002</v>
      </c>
      <c r="G6" s="16">
        <f t="shared" si="0"/>
        <v>270111.21789999999</v>
      </c>
      <c r="H6" s="27">
        <f>RA!J10</f>
        <v>23.046818113593101</v>
      </c>
      <c r="I6" s="20">
        <f>VLOOKUP(B6,RMS!B:D,3,FALSE)</f>
        <v>351008.33005812002</v>
      </c>
      <c r="J6" s="21">
        <f>VLOOKUP(B6,RMS!B:E,4,FALSE)</f>
        <v>270111.21797863202</v>
      </c>
      <c r="K6" s="22">
        <f t="shared" si="1"/>
        <v>-1.1185581200406887</v>
      </c>
      <c r="L6" s="22">
        <f t="shared" si="2"/>
        <v>-7.8632030636072159E-5</v>
      </c>
    </row>
    <row r="7" spans="1:12">
      <c r="A7" s="38"/>
      <c r="B7" s="12">
        <v>15</v>
      </c>
      <c r="C7" s="35" t="s">
        <v>9</v>
      </c>
      <c r="D7" s="35"/>
      <c r="E7" s="15">
        <f>VLOOKUP(C7,RA!B10:D42,3,0)</f>
        <v>47464.839699999997</v>
      </c>
      <c r="F7" s="25">
        <f>VLOOKUP(C7,RA!B11:I46,8,0)</f>
        <v>10151.7251</v>
      </c>
      <c r="G7" s="16">
        <f t="shared" si="0"/>
        <v>37313.114600000001</v>
      </c>
      <c r="H7" s="27">
        <f>RA!J11</f>
        <v>21.3878845144399</v>
      </c>
      <c r="I7" s="20">
        <f>VLOOKUP(B7,RMS!B:D,3,FALSE)</f>
        <v>47464.864588034201</v>
      </c>
      <c r="J7" s="21">
        <f>VLOOKUP(B7,RMS!B:E,4,FALSE)</f>
        <v>37313.1144940171</v>
      </c>
      <c r="K7" s="22">
        <f t="shared" si="1"/>
        <v>-2.4888034204195719E-2</v>
      </c>
      <c r="L7" s="22">
        <f t="shared" si="2"/>
        <v>1.0598290100460872E-4</v>
      </c>
    </row>
    <row r="8" spans="1:12">
      <c r="A8" s="38"/>
      <c r="B8" s="12">
        <v>16</v>
      </c>
      <c r="C8" s="35" t="s">
        <v>10</v>
      </c>
      <c r="D8" s="35"/>
      <c r="E8" s="15">
        <f>VLOOKUP(C8,RA!B12:D43,3,0)</f>
        <v>53928.074999999997</v>
      </c>
      <c r="F8" s="25">
        <f>VLOOKUP(C8,RA!B12:I47,8,0)</f>
        <v>-355.36380000000003</v>
      </c>
      <c r="G8" s="16">
        <f t="shared" si="0"/>
        <v>54283.438799999996</v>
      </c>
      <c r="H8" s="27">
        <f>RA!J12</f>
        <v>-0.65895880763405701</v>
      </c>
      <c r="I8" s="20">
        <f>VLOOKUP(B8,RMS!B:D,3,FALSE)</f>
        <v>53928.077998290602</v>
      </c>
      <c r="J8" s="21">
        <f>VLOOKUP(B8,RMS!B:E,4,FALSE)</f>
        <v>54283.439088888903</v>
      </c>
      <c r="K8" s="22">
        <f t="shared" si="1"/>
        <v>-2.9982906053191982E-3</v>
      </c>
      <c r="L8" s="22">
        <f t="shared" si="2"/>
        <v>-2.888889066525735E-4</v>
      </c>
    </row>
    <row r="9" spans="1:12">
      <c r="A9" s="38"/>
      <c r="B9" s="12">
        <v>17</v>
      </c>
      <c r="C9" s="35" t="s">
        <v>11</v>
      </c>
      <c r="D9" s="35"/>
      <c r="E9" s="15">
        <f>VLOOKUP(C9,RA!B12:D44,3,0)</f>
        <v>272503.58240000001</v>
      </c>
      <c r="F9" s="25">
        <f>VLOOKUP(C9,RA!B13:I48,8,0)</f>
        <v>51201.497600000002</v>
      </c>
      <c r="G9" s="16">
        <f t="shared" si="0"/>
        <v>221302.08480000001</v>
      </c>
      <c r="H9" s="27">
        <f>RA!J13</f>
        <v>18.789293391689402</v>
      </c>
      <c r="I9" s="20">
        <f>VLOOKUP(B9,RMS!B:D,3,FALSE)</f>
        <v>272503.67117350397</v>
      </c>
      <c r="J9" s="21">
        <f>VLOOKUP(B9,RMS!B:E,4,FALSE)</f>
        <v>221302.08469230801</v>
      </c>
      <c r="K9" s="22">
        <f t="shared" si="1"/>
        <v>-8.8773503957781941E-2</v>
      </c>
      <c r="L9" s="22">
        <f t="shared" si="2"/>
        <v>1.0769200162030756E-4</v>
      </c>
    </row>
    <row r="10" spans="1:12">
      <c r="A10" s="38"/>
      <c r="B10" s="12">
        <v>18</v>
      </c>
      <c r="C10" s="35" t="s">
        <v>12</v>
      </c>
      <c r="D10" s="35"/>
      <c r="E10" s="15">
        <f>VLOOKUP(C10,RA!B14:D45,3,0)</f>
        <v>121016.98579999999</v>
      </c>
      <c r="F10" s="25">
        <f>VLOOKUP(C10,RA!B14:I49,8,0)</f>
        <v>12772.606900000001</v>
      </c>
      <c r="G10" s="16">
        <f t="shared" si="0"/>
        <v>108244.3789</v>
      </c>
      <c r="H10" s="27">
        <f>RA!J14</f>
        <v>10.5543918612456</v>
      </c>
      <c r="I10" s="20">
        <f>VLOOKUP(B10,RMS!B:D,3,FALSE)</f>
        <v>121016.992833333</v>
      </c>
      <c r="J10" s="21">
        <f>VLOOKUP(B10,RMS!B:E,4,FALSE)</f>
        <v>108244.37902393199</v>
      </c>
      <c r="K10" s="22">
        <f t="shared" si="1"/>
        <v>-7.0333330077119172E-3</v>
      </c>
      <c r="L10" s="22">
        <f t="shared" si="2"/>
        <v>-1.2393199722282588E-4</v>
      </c>
    </row>
    <row r="11" spans="1:12">
      <c r="A11" s="38"/>
      <c r="B11" s="12">
        <v>19</v>
      </c>
      <c r="C11" s="35" t="s">
        <v>13</v>
      </c>
      <c r="D11" s="35"/>
      <c r="E11" s="15">
        <f>VLOOKUP(C11,RA!B14:D46,3,0)</f>
        <v>74752.375199999995</v>
      </c>
      <c r="F11" s="25">
        <f>VLOOKUP(C11,RA!B15:I50,8,0)</f>
        <v>11376.687400000001</v>
      </c>
      <c r="G11" s="16">
        <f t="shared" si="0"/>
        <v>63375.687799999992</v>
      </c>
      <c r="H11" s="27">
        <f>RA!J15</f>
        <v>15.219165102863499</v>
      </c>
      <c r="I11" s="20">
        <f>VLOOKUP(B11,RMS!B:D,3,FALSE)</f>
        <v>74752.386475213701</v>
      </c>
      <c r="J11" s="21">
        <f>VLOOKUP(B11,RMS!B:E,4,FALSE)</f>
        <v>63375.686117948702</v>
      </c>
      <c r="K11" s="22">
        <f t="shared" si="1"/>
        <v>-1.1275213706539944E-2</v>
      </c>
      <c r="L11" s="22">
        <f t="shared" si="2"/>
        <v>1.6820512901176699E-3</v>
      </c>
    </row>
    <row r="12" spans="1:12">
      <c r="A12" s="38"/>
      <c r="B12" s="12">
        <v>21</v>
      </c>
      <c r="C12" s="35" t="s">
        <v>14</v>
      </c>
      <c r="D12" s="35"/>
      <c r="E12" s="15">
        <f>VLOOKUP(C12,RA!B16:D47,3,0)</f>
        <v>1926845.1295</v>
      </c>
      <c r="F12" s="25">
        <f>VLOOKUP(C12,RA!B16:I51,8,0)</f>
        <v>106290.4178</v>
      </c>
      <c r="G12" s="16">
        <f t="shared" si="0"/>
        <v>1820554.7117000001</v>
      </c>
      <c r="H12" s="27">
        <f>RA!J16</f>
        <v>5.5162927301573799</v>
      </c>
      <c r="I12" s="20">
        <f>VLOOKUP(B12,RMS!B:D,3,FALSE)</f>
        <v>1926844.8511000001</v>
      </c>
      <c r="J12" s="21">
        <f>VLOOKUP(B12,RMS!B:E,4,FALSE)</f>
        <v>1820554.7117000001</v>
      </c>
      <c r="K12" s="22">
        <f t="shared" si="1"/>
        <v>0.27839999995194376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VLOOKUP(C13,RA!B16:D48,3,0)</f>
        <v>2630689.0773</v>
      </c>
      <c r="F13" s="25">
        <f>VLOOKUP(C13,RA!B17:I52,8,0)</f>
        <v>-155008.11569999999</v>
      </c>
      <c r="G13" s="16">
        <f t="shared" si="0"/>
        <v>2785697.193</v>
      </c>
      <c r="H13" s="27">
        <f>RA!J17</f>
        <v>-5.8923008818317699</v>
      </c>
      <c r="I13" s="20">
        <f>VLOOKUP(B13,RMS!B:D,3,FALSE)</f>
        <v>2630689.1501760702</v>
      </c>
      <c r="J13" s="21">
        <f>VLOOKUP(B13,RMS!B:E,4,FALSE)</f>
        <v>2785697.19290171</v>
      </c>
      <c r="K13" s="22">
        <f t="shared" si="1"/>
        <v>-7.2876070160418749E-2</v>
      </c>
      <c r="L13" s="22">
        <f t="shared" si="2"/>
        <v>9.8289921879768372E-5</v>
      </c>
    </row>
    <row r="14" spans="1:12">
      <c r="A14" s="38"/>
      <c r="B14" s="12">
        <v>23</v>
      </c>
      <c r="C14" s="35" t="s">
        <v>16</v>
      </c>
      <c r="D14" s="35"/>
      <c r="E14" s="15">
        <f>VLOOKUP(C14,RA!B18:D49,3,0)</f>
        <v>2936691.0052999998</v>
      </c>
      <c r="F14" s="25">
        <f>VLOOKUP(C14,RA!B18:I53,8,0)</f>
        <v>256881.59820000001</v>
      </c>
      <c r="G14" s="16">
        <f t="shared" si="0"/>
        <v>2679809.4071</v>
      </c>
      <c r="H14" s="27">
        <f>RA!J18</f>
        <v>8.7473145024925092</v>
      </c>
      <c r="I14" s="20">
        <f>VLOOKUP(B14,RMS!B:D,3,FALSE)</f>
        <v>2936690.7487598299</v>
      </c>
      <c r="J14" s="21">
        <f>VLOOKUP(B14,RMS!B:E,4,FALSE)</f>
        <v>2679809.38985128</v>
      </c>
      <c r="K14" s="22">
        <f t="shared" si="1"/>
        <v>0.25654016993939877</v>
      </c>
      <c r="L14" s="22">
        <f t="shared" si="2"/>
        <v>1.7248719930648804E-2</v>
      </c>
    </row>
    <row r="15" spans="1:12">
      <c r="A15" s="38"/>
      <c r="B15" s="12">
        <v>24</v>
      </c>
      <c r="C15" s="35" t="s">
        <v>17</v>
      </c>
      <c r="D15" s="35"/>
      <c r="E15" s="15">
        <f>VLOOKUP(C15,RA!B18:D50,3,0)</f>
        <v>1475174.0745000001</v>
      </c>
      <c r="F15" s="25">
        <f>VLOOKUP(C15,RA!B19:I54,8,0)</f>
        <v>158659.4866</v>
      </c>
      <c r="G15" s="16">
        <f t="shared" si="0"/>
        <v>1316514.5879000002</v>
      </c>
      <c r="H15" s="27">
        <f>RA!J19</f>
        <v>10.7553060579496</v>
      </c>
      <c r="I15" s="20">
        <f>VLOOKUP(B15,RMS!B:D,3,FALSE)</f>
        <v>1475174.1307572599</v>
      </c>
      <c r="J15" s="21">
        <f>VLOOKUP(B15,RMS!B:E,4,FALSE)</f>
        <v>1316514.58718889</v>
      </c>
      <c r="K15" s="22">
        <f t="shared" si="1"/>
        <v>-5.6257259799167514E-2</v>
      </c>
      <c r="L15" s="22">
        <f t="shared" si="2"/>
        <v>7.1111018769443035E-4</v>
      </c>
    </row>
    <row r="16" spans="1:12">
      <c r="A16" s="38"/>
      <c r="B16" s="12">
        <v>25</v>
      </c>
      <c r="C16" s="35" t="s">
        <v>18</v>
      </c>
      <c r="D16" s="35"/>
      <c r="E16" s="15">
        <f>VLOOKUP(C16,RA!B20:D51,3,0)</f>
        <v>978799.75280000002</v>
      </c>
      <c r="F16" s="25">
        <f>VLOOKUP(C16,RA!B20:I55,8,0)</f>
        <v>64214.905500000001</v>
      </c>
      <c r="G16" s="16">
        <f t="shared" si="0"/>
        <v>914584.84730000002</v>
      </c>
      <c r="H16" s="27">
        <f>RA!J20</f>
        <v>6.5605763912694002</v>
      </c>
      <c r="I16" s="20">
        <f>VLOOKUP(B16,RMS!B:D,3,FALSE)</f>
        <v>978799.74719999998</v>
      </c>
      <c r="J16" s="21">
        <f>VLOOKUP(B16,RMS!B:E,4,FALSE)</f>
        <v>914584.84730000002</v>
      </c>
      <c r="K16" s="22">
        <f t="shared" si="1"/>
        <v>5.6000000331550837E-3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VLOOKUP(C17,RA!B20:D52,3,0)</f>
        <v>860322.45409999997</v>
      </c>
      <c r="F17" s="25">
        <f>VLOOKUP(C17,RA!B21:I56,8,0)</f>
        <v>68893.481899999999</v>
      </c>
      <c r="G17" s="16">
        <f t="shared" si="0"/>
        <v>791428.97219999996</v>
      </c>
      <c r="H17" s="27">
        <f>RA!J21</f>
        <v>8.0078674654691895</v>
      </c>
      <c r="I17" s="20">
        <f>VLOOKUP(B17,RMS!B:D,3,FALSE)</f>
        <v>860322.43746740802</v>
      </c>
      <c r="J17" s="21">
        <f>VLOOKUP(B17,RMS!B:E,4,FALSE)</f>
        <v>791428.97175055603</v>
      </c>
      <c r="K17" s="22">
        <f t="shared" si="1"/>
        <v>1.6632591956295073E-2</v>
      </c>
      <c r="L17" s="22">
        <f t="shared" si="2"/>
        <v>4.4944393448531628E-4</v>
      </c>
    </row>
    <row r="18" spans="1:12">
      <c r="A18" s="38"/>
      <c r="B18" s="12">
        <v>27</v>
      </c>
      <c r="C18" s="35" t="s">
        <v>20</v>
      </c>
      <c r="D18" s="35"/>
      <c r="E18" s="15">
        <f>VLOOKUP(C18,RA!B22:D53,3,0)</f>
        <v>1248506.1542</v>
      </c>
      <c r="F18" s="25">
        <f>VLOOKUP(C18,RA!B22:I57,8,0)</f>
        <v>149811.77050000001</v>
      </c>
      <c r="G18" s="16">
        <f t="shared" si="0"/>
        <v>1098694.3836999999</v>
      </c>
      <c r="H18" s="27">
        <f>RA!J22</f>
        <v>11.999281701258001</v>
      </c>
      <c r="I18" s="20">
        <f>VLOOKUP(B18,RMS!B:D,3,FALSE)</f>
        <v>1248506.1096812</v>
      </c>
      <c r="J18" s="21">
        <f>VLOOKUP(B18,RMS!B:E,4,FALSE)</f>
        <v>1098694.3842982899</v>
      </c>
      <c r="K18" s="22">
        <f t="shared" si="1"/>
        <v>4.4518799986690283E-2</v>
      </c>
      <c r="L18" s="22">
        <f t="shared" si="2"/>
        <v>-5.9829000383615494E-4</v>
      </c>
    </row>
    <row r="19" spans="1:12">
      <c r="A19" s="38"/>
      <c r="B19" s="12">
        <v>29</v>
      </c>
      <c r="C19" s="35" t="s">
        <v>21</v>
      </c>
      <c r="D19" s="35"/>
      <c r="E19" s="15">
        <f>VLOOKUP(C19,RA!B22:D54,3,0)</f>
        <v>990106.65549999999</v>
      </c>
      <c r="F19" s="25">
        <f>VLOOKUP(C19,RA!B23:I58,8,0)</f>
        <v>106418.4099</v>
      </c>
      <c r="G19" s="16">
        <f t="shared" si="0"/>
        <v>883688.24560000002</v>
      </c>
      <c r="H19" s="27">
        <f>RA!J23</f>
        <v>10.748176401890699</v>
      </c>
      <c r="I19" s="20">
        <f>VLOOKUP(B19,RMS!B:D,3,FALSE)</f>
        <v>990107.00342051301</v>
      </c>
      <c r="J19" s="21">
        <f>VLOOKUP(B19,RMS!B:E,4,FALSE)</f>
        <v>883688.27121111099</v>
      </c>
      <c r="K19" s="22">
        <f t="shared" si="1"/>
        <v>-0.34792051301337779</v>
      </c>
      <c r="L19" s="22">
        <f t="shared" si="2"/>
        <v>-2.5611110962927341E-2</v>
      </c>
    </row>
    <row r="20" spans="1:12">
      <c r="A20" s="38"/>
      <c r="B20" s="12">
        <v>31</v>
      </c>
      <c r="C20" s="35" t="s">
        <v>22</v>
      </c>
      <c r="D20" s="35"/>
      <c r="E20" s="15">
        <f>VLOOKUP(C20,RA!B24:D55,3,0)</f>
        <v>277949.61139999999</v>
      </c>
      <c r="F20" s="25">
        <f>VLOOKUP(C20,RA!B24:I59,8,0)</f>
        <v>55728.627099999998</v>
      </c>
      <c r="G20" s="16">
        <f t="shared" si="0"/>
        <v>222220.98430000001</v>
      </c>
      <c r="H20" s="27">
        <f>RA!J24</f>
        <v>20.049902865235701</v>
      </c>
      <c r="I20" s="20">
        <f>VLOOKUP(B20,RMS!B:D,3,FALSE)</f>
        <v>277949.61104889901</v>
      </c>
      <c r="J20" s="21">
        <f>VLOOKUP(B20,RMS!B:E,4,FALSE)</f>
        <v>222220.9847378</v>
      </c>
      <c r="K20" s="22">
        <f t="shared" si="1"/>
        <v>3.5110098542645574E-4</v>
      </c>
      <c r="L20" s="22">
        <f t="shared" si="2"/>
        <v>-4.3779998668469489E-4</v>
      </c>
    </row>
    <row r="21" spans="1:12">
      <c r="A21" s="38"/>
      <c r="B21" s="12">
        <v>32</v>
      </c>
      <c r="C21" s="35" t="s">
        <v>23</v>
      </c>
      <c r="D21" s="35"/>
      <c r="E21" s="15">
        <f>VLOOKUP(C21,RA!B24:D56,3,0)</f>
        <v>260852.36319999999</v>
      </c>
      <c r="F21" s="25">
        <f>VLOOKUP(C21,RA!B25:I60,8,0)</f>
        <v>32684.640200000002</v>
      </c>
      <c r="G21" s="16">
        <f t="shared" si="0"/>
        <v>228167.723</v>
      </c>
      <c r="H21" s="27">
        <f>RA!J25</f>
        <v>12.529938314164401</v>
      </c>
      <c r="I21" s="20">
        <f>VLOOKUP(B21,RMS!B:D,3,FALSE)</f>
        <v>260852.36021222299</v>
      </c>
      <c r="J21" s="21">
        <f>VLOOKUP(B21,RMS!B:E,4,FALSE)</f>
        <v>228167.72028574001</v>
      </c>
      <c r="K21" s="22">
        <f t="shared" si="1"/>
        <v>2.9877769993618131E-3</v>
      </c>
      <c r="L21" s="22">
        <f t="shared" si="2"/>
        <v>2.7142599865328521E-3</v>
      </c>
    </row>
    <row r="22" spans="1:12">
      <c r="A22" s="38"/>
      <c r="B22" s="12">
        <v>33</v>
      </c>
      <c r="C22" s="35" t="s">
        <v>24</v>
      </c>
      <c r="D22" s="35"/>
      <c r="E22" s="15">
        <f>VLOOKUP(C22,RA!B26:D57,3,0)</f>
        <v>295532.6139</v>
      </c>
      <c r="F22" s="25">
        <f>VLOOKUP(C22,RA!B26:I61,8,0)</f>
        <v>64738.977599999998</v>
      </c>
      <c r="G22" s="16">
        <f t="shared" si="0"/>
        <v>230793.63630000001</v>
      </c>
      <c r="H22" s="27">
        <f>RA!J26</f>
        <v>21.9058657336228</v>
      </c>
      <c r="I22" s="20">
        <f>VLOOKUP(B22,RMS!B:D,3,FALSE)</f>
        <v>295532.59973042097</v>
      </c>
      <c r="J22" s="21">
        <f>VLOOKUP(B22,RMS!B:E,4,FALSE)</f>
        <v>230793.634141246</v>
      </c>
      <c r="K22" s="22">
        <f t="shared" si="1"/>
        <v>1.4169579022563994E-2</v>
      </c>
      <c r="L22" s="22">
        <f t="shared" si="2"/>
        <v>2.1587540104519576E-3</v>
      </c>
    </row>
    <row r="23" spans="1:12">
      <c r="A23" s="38"/>
      <c r="B23" s="12">
        <v>34</v>
      </c>
      <c r="C23" s="35" t="s">
        <v>25</v>
      </c>
      <c r="D23" s="35"/>
      <c r="E23" s="15">
        <f>VLOOKUP(C23,RA!B26:D58,3,0)</f>
        <v>159005.04120000001</v>
      </c>
      <c r="F23" s="25">
        <f>VLOOKUP(C23,RA!B27:I62,8,0)</f>
        <v>44538.773200000003</v>
      </c>
      <c r="G23" s="16">
        <f t="shared" si="0"/>
        <v>114466.26800000001</v>
      </c>
      <c r="H23" s="27">
        <f>RA!J27</f>
        <v>28.0109189393424</v>
      </c>
      <c r="I23" s="20">
        <f>VLOOKUP(B23,RMS!B:D,3,FALSE)</f>
        <v>159005.03137745301</v>
      </c>
      <c r="J23" s="21">
        <f>VLOOKUP(B23,RMS!B:E,4,FALSE)</f>
        <v>114466.264990928</v>
      </c>
      <c r="K23" s="22">
        <f t="shared" si="1"/>
        <v>9.8225469992030412E-3</v>
      </c>
      <c r="L23" s="22">
        <f t="shared" si="2"/>
        <v>3.009072010172531E-3</v>
      </c>
    </row>
    <row r="24" spans="1:12">
      <c r="A24" s="38"/>
      <c r="B24" s="12">
        <v>35</v>
      </c>
      <c r="C24" s="35" t="s">
        <v>26</v>
      </c>
      <c r="D24" s="35"/>
      <c r="E24" s="15">
        <f>VLOOKUP(C24,RA!B28:D59,3,0)</f>
        <v>301577.03169999999</v>
      </c>
      <c r="F24" s="25">
        <f>VLOOKUP(C24,RA!B28:I63,8,0)</f>
        <v>36442.633999999998</v>
      </c>
      <c r="G24" s="16">
        <f t="shared" si="0"/>
        <v>265134.39769999997</v>
      </c>
      <c r="H24" s="27">
        <f>RA!J28</f>
        <v>12.084021715636499</v>
      </c>
      <c r="I24" s="20">
        <f>VLOOKUP(B24,RMS!B:D,3,FALSE)</f>
        <v>301577.03038053098</v>
      </c>
      <c r="J24" s="21">
        <f>VLOOKUP(B24,RMS!B:E,4,FALSE)</f>
        <v>265134.39462768799</v>
      </c>
      <c r="K24" s="22">
        <f t="shared" si="1"/>
        <v>1.3194690109230578E-3</v>
      </c>
      <c r="L24" s="22">
        <f t="shared" si="2"/>
        <v>3.0723119853064418E-3</v>
      </c>
    </row>
    <row r="25" spans="1:12">
      <c r="A25" s="38"/>
      <c r="B25" s="12">
        <v>36</v>
      </c>
      <c r="C25" s="35" t="s">
        <v>27</v>
      </c>
      <c r="D25" s="35"/>
      <c r="E25" s="15">
        <f>VLOOKUP(C25,RA!B28:D60,3,0)</f>
        <v>429933.0405</v>
      </c>
      <c r="F25" s="25">
        <f>VLOOKUP(C25,RA!B29:I64,8,0)</f>
        <v>100772.4096</v>
      </c>
      <c r="G25" s="16">
        <f t="shared" si="0"/>
        <v>329160.63089999999</v>
      </c>
      <c r="H25" s="27">
        <f>RA!J29</f>
        <v>23.439094023293599</v>
      </c>
      <c r="I25" s="20">
        <f>VLOOKUP(B25,RMS!B:D,3,FALSE)</f>
        <v>429933.04121504398</v>
      </c>
      <c r="J25" s="21">
        <f>VLOOKUP(B25,RMS!B:E,4,FALSE)</f>
        <v>329160.62814572902</v>
      </c>
      <c r="K25" s="22">
        <f t="shared" si="1"/>
        <v>-7.1504397783428431E-4</v>
      </c>
      <c r="L25" s="22">
        <f t="shared" si="2"/>
        <v>2.7542709722183645E-3</v>
      </c>
    </row>
    <row r="26" spans="1:12">
      <c r="A26" s="38"/>
      <c r="B26" s="12">
        <v>37</v>
      </c>
      <c r="C26" s="35" t="s">
        <v>28</v>
      </c>
      <c r="D26" s="35"/>
      <c r="E26" s="15">
        <f>VLOOKUP(C26,RA!B30:D61,3,0)</f>
        <v>895537.4939</v>
      </c>
      <c r="F26" s="25">
        <f>VLOOKUP(C26,RA!B30:I65,8,0)</f>
        <v>161208.19810000001</v>
      </c>
      <c r="G26" s="16">
        <f t="shared" si="0"/>
        <v>734329.29579999996</v>
      </c>
      <c r="H26" s="27">
        <f>RA!J30</f>
        <v>18.001278472211201</v>
      </c>
      <c r="I26" s="20">
        <f>VLOOKUP(B26,RMS!B:D,3,FALSE)</f>
        <v>895537.488458407</v>
      </c>
      <c r="J26" s="21">
        <f>VLOOKUP(B26,RMS!B:E,4,FALSE)</f>
        <v>734329.28795540798</v>
      </c>
      <c r="K26" s="22">
        <f t="shared" si="1"/>
        <v>5.4415930062532425E-3</v>
      </c>
      <c r="L26" s="22">
        <f t="shared" si="2"/>
        <v>7.8445919789373875E-3</v>
      </c>
    </row>
    <row r="27" spans="1:12">
      <c r="A27" s="38"/>
      <c r="B27" s="12">
        <v>38</v>
      </c>
      <c r="C27" s="35" t="s">
        <v>29</v>
      </c>
      <c r="D27" s="35"/>
      <c r="E27" s="15">
        <f>VLOOKUP(C27,RA!B30:D62,3,0)</f>
        <v>144766.72949999999</v>
      </c>
      <c r="F27" s="25">
        <f>VLOOKUP(C27,RA!B31:I66,8,0)</f>
        <v>11242.3889</v>
      </c>
      <c r="G27" s="16">
        <f t="shared" si="0"/>
        <v>133524.3406</v>
      </c>
      <c r="H27" s="27">
        <f>RA!J31</f>
        <v>7.7658650843528196</v>
      </c>
      <c r="I27" s="20">
        <f>VLOOKUP(B27,RMS!B:D,3,FALSE)</f>
        <v>144766.7273</v>
      </c>
      <c r="J27" s="21">
        <f>VLOOKUP(B27,RMS!B:E,4,FALSE)</f>
        <v>133524.3566</v>
      </c>
      <c r="K27" s="22">
        <f t="shared" si="1"/>
        <v>2.199999988079071E-3</v>
      </c>
      <c r="L27" s="22">
        <f t="shared" si="2"/>
        <v>-1.6000000003259629E-2</v>
      </c>
    </row>
    <row r="28" spans="1:12">
      <c r="A28" s="38"/>
      <c r="B28" s="12">
        <v>39</v>
      </c>
      <c r="C28" s="35" t="s">
        <v>30</v>
      </c>
      <c r="D28" s="35"/>
      <c r="E28" s="15">
        <f>VLOOKUP(C28,RA!B32:D63,3,0)</f>
        <v>86692.820300000007</v>
      </c>
      <c r="F28" s="25">
        <f>VLOOKUP(C28,RA!B32:I67,8,0)</f>
        <v>21212.313300000002</v>
      </c>
      <c r="G28" s="16">
        <f t="shared" si="0"/>
        <v>65480.507000000005</v>
      </c>
      <c r="H28" s="27">
        <f>RA!J32</f>
        <v>24.468362231837599</v>
      </c>
      <c r="I28" s="20">
        <f>VLOOKUP(B28,RMS!B:D,3,FALSE)</f>
        <v>86692.784701301003</v>
      </c>
      <c r="J28" s="21">
        <f>VLOOKUP(B28,RMS!B:E,4,FALSE)</f>
        <v>65480.518989299002</v>
      </c>
      <c r="K28" s="22">
        <f t="shared" si="1"/>
        <v>3.5598699003458023E-2</v>
      </c>
      <c r="L28" s="22">
        <f t="shared" si="2"/>
        <v>-1.1989298996923026E-2</v>
      </c>
    </row>
    <row r="29" spans="1:12">
      <c r="A29" s="38"/>
      <c r="B29" s="12">
        <v>40</v>
      </c>
      <c r="C29" s="35" t="s">
        <v>31</v>
      </c>
      <c r="D29" s="35"/>
      <c r="E29" s="15">
        <f>VLOOKUP(C29,RA!B32:D64,3,0)</f>
        <v>23.077100000000002</v>
      </c>
      <c r="F29" s="25">
        <f>VLOOKUP(C29,RA!B33:I68,8,0)</f>
        <v>4.4942000000000002</v>
      </c>
      <c r="G29" s="16">
        <f t="shared" si="0"/>
        <v>18.582900000000002</v>
      </c>
      <c r="H29" s="27">
        <f>RA!J33</f>
        <v>19.4747173605002</v>
      </c>
      <c r="I29" s="20">
        <f>VLOOKUP(B29,RMS!B:D,3,FALSE)</f>
        <v>23.077100000000002</v>
      </c>
      <c r="J29" s="21">
        <f>VLOOKUP(B29,RMS!B:E,4,FALSE)</f>
        <v>18.582899999999999</v>
      </c>
      <c r="K29" s="22">
        <f t="shared" si="1"/>
        <v>0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 t="e">
        <f>VLOOKUP(C30,RA!B34:D65,3,0)</f>
        <v>#N/A</v>
      </c>
      <c r="F30" s="25" t="e">
        <f>VLOOKUP(C30,RA!B34:I69,8,0)</f>
        <v>#N/A</v>
      </c>
      <c r="G30" s="16" t="e">
        <f t="shared" si="0"/>
        <v>#N/A</v>
      </c>
      <c r="H30" s="27">
        <f>RA!J34</f>
        <v>16.392889071760099</v>
      </c>
      <c r="I30" s="20">
        <v>0</v>
      </c>
      <c r="J30" s="21">
        <v>0</v>
      </c>
      <c r="K30" s="22" t="e">
        <f t="shared" si="1"/>
        <v>#N/A</v>
      </c>
      <c r="L30" s="22" t="e">
        <f t="shared" si="2"/>
        <v>#N/A</v>
      </c>
    </row>
    <row r="31" spans="1:12">
      <c r="A31" s="38"/>
      <c r="B31" s="12">
        <v>42</v>
      </c>
      <c r="C31" s="35" t="s">
        <v>32</v>
      </c>
      <c r="D31" s="35"/>
      <c r="E31" s="15">
        <f>VLOOKUP(C31,RA!B34:D66,3,0)</f>
        <v>91042.566900000005</v>
      </c>
      <c r="F31" s="25" t="e">
        <f>VLOOKUP(C31,RA!B35:I70,8,0)</f>
        <v>#N/A</v>
      </c>
      <c r="G31" s="16" t="e">
        <f t="shared" si="0"/>
        <v>#N/A</v>
      </c>
      <c r="H31" s="27">
        <f>RA!J35</f>
        <v>0</v>
      </c>
      <c r="I31" s="20">
        <f>VLOOKUP(B31,RMS!B:D,3,FALSE)</f>
        <v>91042.566699999996</v>
      </c>
      <c r="J31" s="21">
        <f>VLOOKUP(B31,RMS!B:E,4,FALSE)</f>
        <v>76118.058900000004</v>
      </c>
      <c r="K31" s="22">
        <f t="shared" si="1"/>
        <v>2.0000000949949026E-4</v>
      </c>
      <c r="L31" s="22" t="e">
        <f t="shared" si="2"/>
        <v>#N/A</v>
      </c>
    </row>
    <row r="32" spans="1:12">
      <c r="A32" s="38"/>
      <c r="B32" s="12">
        <v>71</v>
      </c>
      <c r="C32" s="35" t="s">
        <v>37</v>
      </c>
      <c r="D32" s="35"/>
      <c r="E32" s="15" t="e">
        <f>VLOOKUP(C32,RA!B36:D67,3,0)</f>
        <v>#N/A</v>
      </c>
      <c r="F32" s="25" t="e">
        <f>VLOOKUP(C32,RA!B36:I71,8,0)</f>
        <v>#N/A</v>
      </c>
      <c r="G32" s="16" t="e">
        <f t="shared" si="0"/>
        <v>#N/A</v>
      </c>
      <c r="H32" s="27">
        <f>RA!J36</f>
        <v>0</v>
      </c>
      <c r="I32" s="20">
        <v>0</v>
      </c>
      <c r="J32" s="21">
        <v>0</v>
      </c>
      <c r="K32" s="22" t="e">
        <f t="shared" si="1"/>
        <v>#N/A</v>
      </c>
      <c r="L32" s="22" t="e">
        <f t="shared" si="2"/>
        <v>#N/A</v>
      </c>
    </row>
    <row r="33" spans="1:12">
      <c r="A33" s="38"/>
      <c r="B33" s="12">
        <v>72</v>
      </c>
      <c r="C33" s="35" t="s">
        <v>38</v>
      </c>
      <c r="D33" s="35"/>
      <c r="E33" s="15" t="e">
        <f>VLOOKUP(C33,RA!B37:D68,3,0)</f>
        <v>#N/A</v>
      </c>
      <c r="F33" s="25" t="e">
        <f>VLOOKUP(C33,RA!B37:I72,8,0)</f>
        <v>#N/A</v>
      </c>
      <c r="G33" s="16" t="e">
        <f t="shared" si="0"/>
        <v>#N/A</v>
      </c>
      <c r="H33" s="27">
        <f>RA!J37</f>
        <v>0</v>
      </c>
      <c r="I33" s="20">
        <v>0</v>
      </c>
      <c r="J33" s="21">
        <v>0</v>
      </c>
      <c r="K33" s="22" t="e">
        <f t="shared" si="1"/>
        <v>#N/A</v>
      </c>
      <c r="L33" s="22" t="e">
        <f t="shared" si="2"/>
        <v>#N/A</v>
      </c>
    </row>
    <row r="34" spans="1:12">
      <c r="A34" s="38"/>
      <c r="B34" s="12">
        <v>73</v>
      </c>
      <c r="C34" s="35" t="s">
        <v>39</v>
      </c>
      <c r="D34" s="35"/>
      <c r="E34" s="15" t="e">
        <f>VLOOKUP(C34,RA!B38:D69,3,0)</f>
        <v>#N/A</v>
      </c>
      <c r="F34" s="25" t="e">
        <f>VLOOKUP(C34,RA!B38:I73,8,0)</f>
        <v>#N/A</v>
      </c>
      <c r="G34" s="16" t="e">
        <f t="shared" si="0"/>
        <v>#N/A</v>
      </c>
      <c r="H34" s="27">
        <f>RA!J38</f>
        <v>4.6767715294370804</v>
      </c>
      <c r="I34" s="20">
        <v>0</v>
      </c>
      <c r="J34" s="21">
        <v>0</v>
      </c>
      <c r="K34" s="22" t="e">
        <f t="shared" si="1"/>
        <v>#N/A</v>
      </c>
      <c r="L34" s="22" t="e">
        <f t="shared" si="2"/>
        <v>#N/A</v>
      </c>
    </row>
    <row r="35" spans="1:12">
      <c r="A35" s="38"/>
      <c r="B35" s="12">
        <v>75</v>
      </c>
      <c r="C35" s="35" t="s">
        <v>33</v>
      </c>
      <c r="D35" s="35"/>
      <c r="E35" s="15">
        <f>VLOOKUP(C35,RA!B8:D70,3,0)</f>
        <v>167347.4351</v>
      </c>
      <c r="F35" s="25">
        <f>VLOOKUP(C35,RA!B8:I74,8,0)</f>
        <v>7826.4571999999998</v>
      </c>
      <c r="G35" s="16">
        <f t="shared" si="0"/>
        <v>159520.9779</v>
      </c>
      <c r="H35" s="27">
        <f>RA!J39</f>
        <v>6.8027935397196302</v>
      </c>
      <c r="I35" s="20">
        <f>VLOOKUP(B35,RMS!B:D,3,FALSE)</f>
        <v>167347.43589743599</v>
      </c>
      <c r="J35" s="21">
        <f>VLOOKUP(B35,RMS!B:E,4,FALSE)</f>
        <v>159520.979059829</v>
      </c>
      <c r="K35" s="22">
        <f t="shared" si="1"/>
        <v>-7.9743599053472281E-4</v>
      </c>
      <c r="L35" s="22">
        <f t="shared" si="2"/>
        <v>-1.1598290002439171E-3</v>
      </c>
    </row>
    <row r="36" spans="1:12">
      <c r="A36" s="38"/>
      <c r="B36" s="12">
        <v>76</v>
      </c>
      <c r="C36" s="35" t="s">
        <v>34</v>
      </c>
      <c r="D36" s="35"/>
      <c r="E36" s="15">
        <f>VLOOKUP(C36,RA!B8:D71,3,0)</f>
        <v>291524.05969999998</v>
      </c>
      <c r="F36" s="25">
        <f>VLOOKUP(C36,RA!B8:I75,8,0)</f>
        <v>19831.779900000001</v>
      </c>
      <c r="G36" s="16">
        <f t="shared" si="0"/>
        <v>271692.27979999996</v>
      </c>
      <c r="H36" s="27">
        <f>RA!J40</f>
        <v>0</v>
      </c>
      <c r="I36" s="20">
        <f>VLOOKUP(B36,RMS!B:D,3,FALSE)</f>
        <v>291524.05644871801</v>
      </c>
      <c r="J36" s="21">
        <f>VLOOKUP(B36,RMS!B:E,4,FALSE)</f>
        <v>271692.280935043</v>
      </c>
      <c r="K36" s="22">
        <f t="shared" si="1"/>
        <v>3.2512819743715227E-3</v>
      </c>
      <c r="L36" s="22">
        <f t="shared" si="2"/>
        <v>-1.1350430431775749E-3</v>
      </c>
    </row>
    <row r="37" spans="1:12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15.283977437135301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VLOOKUP(C39,RA!B8:D74,3,0)</f>
        <v>46335.587899999999</v>
      </c>
      <c r="F39" s="25">
        <f>VLOOKUP(C39,RA!B8:I78,8,0)</f>
        <v>7081.9207999999999</v>
      </c>
      <c r="G39" s="16">
        <f t="shared" si="0"/>
        <v>39253.667099999999</v>
      </c>
      <c r="H39" s="27">
        <f>RA!J43</f>
        <v>0</v>
      </c>
      <c r="I39" s="20">
        <f>VLOOKUP(B39,RMS!B:D,3,FALSE)</f>
        <v>46335.588003933102</v>
      </c>
      <c r="J39" s="21">
        <f>VLOOKUP(B39,RMS!B:E,4,FALSE)</f>
        <v>39253.667120490099</v>
      </c>
      <c r="K39" s="22">
        <f t="shared" si="1"/>
        <v>-1.0393310367362574E-4</v>
      </c>
      <c r="L39" s="22">
        <f t="shared" si="2"/>
        <v>-2.0490100723691285E-5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2"/>
  <sheetViews>
    <sheetView workbookViewId="0">
      <selection sqref="A1:W42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3" t="s">
        <v>47</v>
      </c>
      <c r="W1" s="43"/>
    </row>
    <row r="2" spans="1:23" ht="12.7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3"/>
      <c r="W2" s="43"/>
    </row>
    <row r="3" spans="1:23" ht="23.25" thickBo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4" t="s">
        <v>48</v>
      </c>
      <c r="W3" s="43"/>
    </row>
    <row r="4" spans="1:23" ht="15" thickTop="1" thickBo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2"/>
      <c r="W4" s="43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44" t="s">
        <v>4</v>
      </c>
      <c r="C6" s="45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6" t="s">
        <v>5</v>
      </c>
      <c r="B7" s="47"/>
      <c r="C7" s="48"/>
      <c r="D7" s="62">
        <v>18019247.114700001</v>
      </c>
      <c r="E7" s="62">
        <v>25450793.4276</v>
      </c>
      <c r="F7" s="63">
        <v>70.800335423567304</v>
      </c>
      <c r="G7" s="62">
        <v>26462799.7971</v>
      </c>
      <c r="H7" s="63">
        <v>-31.907253756744598</v>
      </c>
      <c r="I7" s="62">
        <v>1590996.2969</v>
      </c>
      <c r="J7" s="63">
        <v>8.8294271496064507</v>
      </c>
      <c r="K7" s="62">
        <v>2883798.1348999999</v>
      </c>
      <c r="L7" s="63">
        <v>10.897554895971499</v>
      </c>
      <c r="M7" s="63">
        <v>-0.44829831268506198</v>
      </c>
      <c r="N7" s="62">
        <v>1043945710.3152</v>
      </c>
      <c r="O7" s="62">
        <v>1043945710.3152</v>
      </c>
      <c r="P7" s="62">
        <v>623941</v>
      </c>
      <c r="Q7" s="62">
        <v>1235311</v>
      </c>
      <c r="R7" s="63">
        <v>-49.491180763386701</v>
      </c>
      <c r="S7" s="62">
        <v>28.879729196670802</v>
      </c>
      <c r="T7" s="62">
        <v>31.584463042585998</v>
      </c>
      <c r="U7" s="64">
        <v>-9.3655097230862498</v>
      </c>
      <c r="V7" s="52"/>
      <c r="W7" s="52"/>
    </row>
    <row r="8" spans="1:23" ht="14.25" thickBot="1">
      <c r="A8" s="49">
        <v>41670</v>
      </c>
      <c r="B8" s="39" t="s">
        <v>6</v>
      </c>
      <c r="C8" s="40"/>
      <c r="D8" s="65">
        <v>490039.55829999998</v>
      </c>
      <c r="E8" s="65">
        <v>635008.15090000001</v>
      </c>
      <c r="F8" s="66">
        <v>77.170593417653706</v>
      </c>
      <c r="G8" s="65">
        <v>1018749.5115</v>
      </c>
      <c r="H8" s="66">
        <v>-51.897934402101598</v>
      </c>
      <c r="I8" s="65">
        <v>64294.806400000001</v>
      </c>
      <c r="J8" s="66">
        <v>13.120329840930699</v>
      </c>
      <c r="K8" s="65">
        <v>218335.94560000001</v>
      </c>
      <c r="L8" s="66">
        <v>21.4317595380756</v>
      </c>
      <c r="M8" s="66">
        <v>-0.70552349397478198</v>
      </c>
      <c r="N8" s="65">
        <v>41903495.638899997</v>
      </c>
      <c r="O8" s="65">
        <v>41903495.638899997</v>
      </c>
      <c r="P8" s="65">
        <v>19529</v>
      </c>
      <c r="Q8" s="65">
        <v>51736</v>
      </c>
      <c r="R8" s="66">
        <v>-62.252590072676703</v>
      </c>
      <c r="S8" s="65">
        <v>25.0929160888934</v>
      </c>
      <c r="T8" s="65">
        <v>33.519899081877199</v>
      </c>
      <c r="U8" s="67">
        <v>-33.583115502122602</v>
      </c>
      <c r="V8" s="52"/>
      <c r="W8" s="52"/>
    </row>
    <row r="9" spans="1:23" ht="12" customHeight="1" thickBot="1">
      <c r="A9" s="50"/>
      <c r="B9" s="39" t="s">
        <v>7</v>
      </c>
      <c r="C9" s="40"/>
      <c r="D9" s="65">
        <v>113280.7113</v>
      </c>
      <c r="E9" s="65">
        <v>168036.45619999999</v>
      </c>
      <c r="F9" s="66">
        <v>67.414365823789595</v>
      </c>
      <c r="G9" s="65">
        <v>135247.20559999999</v>
      </c>
      <c r="H9" s="66">
        <v>-16.2417361619781</v>
      </c>
      <c r="I9" s="65">
        <v>26258.267899999999</v>
      </c>
      <c r="J9" s="66">
        <v>23.179822582911299</v>
      </c>
      <c r="K9" s="65">
        <v>25586.504499999999</v>
      </c>
      <c r="L9" s="66">
        <v>18.9183239583325</v>
      </c>
      <c r="M9" s="66">
        <v>2.6254598395806999E-2</v>
      </c>
      <c r="N9" s="65">
        <v>5424356.6843999997</v>
      </c>
      <c r="O9" s="65">
        <v>5424356.6843999997</v>
      </c>
      <c r="P9" s="65">
        <v>5872</v>
      </c>
      <c r="Q9" s="65">
        <v>14140</v>
      </c>
      <c r="R9" s="66">
        <v>-58.4724186704385</v>
      </c>
      <c r="S9" s="65">
        <v>19.291674267711201</v>
      </c>
      <c r="T9" s="65">
        <v>16.154630678924999</v>
      </c>
      <c r="U9" s="67">
        <v>16.261126666629799</v>
      </c>
      <c r="V9" s="52"/>
      <c r="W9" s="52"/>
    </row>
    <row r="10" spans="1:23" ht="14.25" thickBot="1">
      <c r="A10" s="50"/>
      <c r="B10" s="39" t="s">
        <v>8</v>
      </c>
      <c r="C10" s="40"/>
      <c r="D10" s="65">
        <v>351007.21149999998</v>
      </c>
      <c r="E10" s="65">
        <v>468988.89260000002</v>
      </c>
      <c r="F10" s="66">
        <v>74.843395448892593</v>
      </c>
      <c r="G10" s="65">
        <v>222185.54689999999</v>
      </c>
      <c r="H10" s="66">
        <v>57.979317915750499</v>
      </c>
      <c r="I10" s="65">
        <v>80895.993600000002</v>
      </c>
      <c r="J10" s="66">
        <v>23.046818113593101</v>
      </c>
      <c r="K10" s="65">
        <v>56835.339599999999</v>
      </c>
      <c r="L10" s="66">
        <v>25.580124536894399</v>
      </c>
      <c r="M10" s="66">
        <v>0.42333967157293101</v>
      </c>
      <c r="N10" s="65">
        <v>9077109.9801000003</v>
      </c>
      <c r="O10" s="65">
        <v>9077109.9801000003</v>
      </c>
      <c r="P10" s="65">
        <v>68411</v>
      </c>
      <c r="Q10" s="65">
        <v>137946</v>
      </c>
      <c r="R10" s="66">
        <v>-50.407405796471103</v>
      </c>
      <c r="S10" s="65">
        <v>5.1308592404730202</v>
      </c>
      <c r="T10" s="65">
        <v>3.7438620866135999</v>
      </c>
      <c r="U10" s="67">
        <v>27.032453802641299</v>
      </c>
      <c r="V10" s="52"/>
      <c r="W10" s="52"/>
    </row>
    <row r="11" spans="1:23" ht="14.25" thickBot="1">
      <c r="A11" s="50"/>
      <c r="B11" s="39" t="s">
        <v>9</v>
      </c>
      <c r="C11" s="40"/>
      <c r="D11" s="65">
        <v>47464.839699999997</v>
      </c>
      <c r="E11" s="65">
        <v>104584.5327</v>
      </c>
      <c r="F11" s="66">
        <v>45.384186814844398</v>
      </c>
      <c r="G11" s="65">
        <v>64159.923999999999</v>
      </c>
      <c r="H11" s="66">
        <v>-26.021047499993902</v>
      </c>
      <c r="I11" s="65">
        <v>10151.7251</v>
      </c>
      <c r="J11" s="66">
        <v>21.3878845144399</v>
      </c>
      <c r="K11" s="65">
        <v>13745.312599999999</v>
      </c>
      <c r="L11" s="66">
        <v>21.4235175839672</v>
      </c>
      <c r="M11" s="66">
        <v>-0.261440943874932</v>
      </c>
      <c r="N11" s="65">
        <v>4181495.9651000001</v>
      </c>
      <c r="O11" s="65">
        <v>4181495.9651000001</v>
      </c>
      <c r="P11" s="65">
        <v>2464</v>
      </c>
      <c r="Q11" s="65">
        <v>5108</v>
      </c>
      <c r="R11" s="66">
        <v>-51.761942051683597</v>
      </c>
      <c r="S11" s="65">
        <v>19.263327800324699</v>
      </c>
      <c r="T11" s="65">
        <v>33.354794675019598</v>
      </c>
      <c r="U11" s="67">
        <v>-73.151778450540604</v>
      </c>
      <c r="V11" s="52"/>
      <c r="W11" s="52"/>
    </row>
    <row r="12" spans="1:23" ht="14.25" thickBot="1">
      <c r="A12" s="50"/>
      <c r="B12" s="39" t="s">
        <v>10</v>
      </c>
      <c r="C12" s="40"/>
      <c r="D12" s="65">
        <v>53928.074999999997</v>
      </c>
      <c r="E12" s="65">
        <v>137224.47169999999</v>
      </c>
      <c r="F12" s="66">
        <v>39.2991675113878</v>
      </c>
      <c r="G12" s="65">
        <v>286000.321</v>
      </c>
      <c r="H12" s="66">
        <v>-81.144050883775094</v>
      </c>
      <c r="I12" s="65">
        <v>-355.36380000000003</v>
      </c>
      <c r="J12" s="66">
        <v>-0.65895880763405701</v>
      </c>
      <c r="K12" s="65">
        <v>11184.478499999999</v>
      </c>
      <c r="L12" s="66">
        <v>3.91065242895304</v>
      </c>
      <c r="M12" s="66">
        <v>-1.03177294319087</v>
      </c>
      <c r="N12" s="65">
        <v>12530492.254699999</v>
      </c>
      <c r="O12" s="65">
        <v>12530492.254699999</v>
      </c>
      <c r="P12" s="65">
        <v>604</v>
      </c>
      <c r="Q12" s="65">
        <v>1424</v>
      </c>
      <c r="R12" s="66">
        <v>-57.5842696629214</v>
      </c>
      <c r="S12" s="65">
        <v>89.284892384106001</v>
      </c>
      <c r="T12" s="65">
        <v>123.303552738764</v>
      </c>
      <c r="U12" s="67">
        <v>-38.101250330581102</v>
      </c>
      <c r="V12" s="52"/>
      <c r="W12" s="52"/>
    </row>
    <row r="13" spans="1:23" ht="14.25" thickBot="1">
      <c r="A13" s="50"/>
      <c r="B13" s="39" t="s">
        <v>11</v>
      </c>
      <c r="C13" s="40"/>
      <c r="D13" s="65">
        <v>272503.58240000001</v>
      </c>
      <c r="E13" s="65">
        <v>443103.8124</v>
      </c>
      <c r="F13" s="66">
        <v>61.498812416898097</v>
      </c>
      <c r="G13" s="65">
        <v>356070.26559999998</v>
      </c>
      <c r="H13" s="66">
        <v>-23.469155184633301</v>
      </c>
      <c r="I13" s="65">
        <v>51201.497600000002</v>
      </c>
      <c r="J13" s="66">
        <v>18.789293391689402</v>
      </c>
      <c r="K13" s="65">
        <v>60640.161999999997</v>
      </c>
      <c r="L13" s="66">
        <v>17.030391992383201</v>
      </c>
      <c r="M13" s="66">
        <v>-0.15565038233242201</v>
      </c>
      <c r="N13" s="65">
        <v>18024960.431000002</v>
      </c>
      <c r="O13" s="65">
        <v>18024960.431000002</v>
      </c>
      <c r="P13" s="65">
        <v>8526</v>
      </c>
      <c r="Q13" s="65">
        <v>18107</v>
      </c>
      <c r="R13" s="66">
        <v>-52.913237974264099</v>
      </c>
      <c r="S13" s="65">
        <v>31.961480459770101</v>
      </c>
      <c r="T13" s="65">
        <v>34.532189794002299</v>
      </c>
      <c r="U13" s="67">
        <v>-8.0431484939127103</v>
      </c>
      <c r="V13" s="52"/>
      <c r="W13" s="52"/>
    </row>
    <row r="14" spans="1:23" ht="14.25" thickBot="1">
      <c r="A14" s="50"/>
      <c r="B14" s="39" t="s">
        <v>12</v>
      </c>
      <c r="C14" s="40"/>
      <c r="D14" s="65">
        <v>121016.98579999999</v>
      </c>
      <c r="E14" s="65">
        <v>217750.18340000001</v>
      </c>
      <c r="F14" s="66">
        <v>55.576066072787498</v>
      </c>
      <c r="G14" s="65">
        <v>240656.63250000001</v>
      </c>
      <c r="H14" s="66">
        <v>-49.713837286408499</v>
      </c>
      <c r="I14" s="65">
        <v>12772.606900000001</v>
      </c>
      <c r="J14" s="66">
        <v>10.5543918612456</v>
      </c>
      <c r="K14" s="65">
        <v>34348.2451</v>
      </c>
      <c r="L14" s="66">
        <v>14.272719078290899</v>
      </c>
      <c r="M14" s="66">
        <v>-0.62814382910060196</v>
      </c>
      <c r="N14" s="65">
        <v>9426434.7058000006</v>
      </c>
      <c r="O14" s="65">
        <v>9426434.7058000006</v>
      </c>
      <c r="P14" s="65">
        <v>1834</v>
      </c>
      <c r="Q14" s="65">
        <v>3792</v>
      </c>
      <c r="R14" s="66">
        <v>-51.635021097046398</v>
      </c>
      <c r="S14" s="65">
        <v>65.985270338058896</v>
      </c>
      <c r="T14" s="65">
        <v>74.577359836497905</v>
      </c>
      <c r="U14" s="67">
        <v>-13.021223455507</v>
      </c>
      <c r="V14" s="52"/>
      <c r="W14" s="52"/>
    </row>
    <row r="15" spans="1:23" ht="14.25" thickBot="1">
      <c r="A15" s="50"/>
      <c r="B15" s="39" t="s">
        <v>13</v>
      </c>
      <c r="C15" s="40"/>
      <c r="D15" s="65">
        <v>74752.375199999995</v>
      </c>
      <c r="E15" s="65">
        <v>117941.3897</v>
      </c>
      <c r="F15" s="66">
        <v>63.380951666029098</v>
      </c>
      <c r="G15" s="65">
        <v>115115.14019999999</v>
      </c>
      <c r="H15" s="66">
        <v>-35.062950824604002</v>
      </c>
      <c r="I15" s="65">
        <v>11376.687400000001</v>
      </c>
      <c r="J15" s="66">
        <v>15.219165102863499</v>
      </c>
      <c r="K15" s="65">
        <v>6901.473</v>
      </c>
      <c r="L15" s="66">
        <v>5.9952782822567396</v>
      </c>
      <c r="M15" s="66">
        <v>0.64844336853886098</v>
      </c>
      <c r="N15" s="65">
        <v>5807424.2204999998</v>
      </c>
      <c r="O15" s="65">
        <v>5807424.2204999998</v>
      </c>
      <c r="P15" s="65">
        <v>1745</v>
      </c>
      <c r="Q15" s="65">
        <v>4197</v>
      </c>
      <c r="R15" s="66">
        <v>-58.422682868715697</v>
      </c>
      <c r="S15" s="65">
        <v>42.838037363896802</v>
      </c>
      <c r="T15" s="65">
        <v>55.186774862997403</v>
      </c>
      <c r="U15" s="67">
        <v>-28.826571568163999</v>
      </c>
      <c r="V15" s="52"/>
      <c r="W15" s="52"/>
    </row>
    <row r="16" spans="1:23" ht="14.25" thickBot="1">
      <c r="A16" s="50"/>
      <c r="B16" s="39" t="s">
        <v>14</v>
      </c>
      <c r="C16" s="40"/>
      <c r="D16" s="65">
        <v>1926845.1295</v>
      </c>
      <c r="E16" s="65">
        <v>2322662.4350999999</v>
      </c>
      <c r="F16" s="66">
        <v>82.958466128421406</v>
      </c>
      <c r="G16" s="65">
        <v>956753.55980000005</v>
      </c>
      <c r="H16" s="66">
        <v>101.394090438795</v>
      </c>
      <c r="I16" s="65">
        <v>106290.4178</v>
      </c>
      <c r="J16" s="66">
        <v>5.5162927301573799</v>
      </c>
      <c r="K16" s="65">
        <v>69718.958899999998</v>
      </c>
      <c r="L16" s="66">
        <v>7.2870341778058396</v>
      </c>
      <c r="M16" s="66">
        <v>0.52455543624016998</v>
      </c>
      <c r="N16" s="65">
        <v>48410584.721500002</v>
      </c>
      <c r="O16" s="65">
        <v>48410584.721500002</v>
      </c>
      <c r="P16" s="65">
        <v>68333</v>
      </c>
      <c r="Q16" s="65">
        <v>109787</v>
      </c>
      <c r="R16" s="66">
        <v>-37.758568865166197</v>
      </c>
      <c r="S16" s="65">
        <v>28.19787115303</v>
      </c>
      <c r="T16" s="65">
        <v>28.550958113437801</v>
      </c>
      <c r="U16" s="67">
        <v>-1.25217594793458</v>
      </c>
      <c r="V16" s="52"/>
      <c r="W16" s="52"/>
    </row>
    <row r="17" spans="1:21" ht="12" thickBot="1">
      <c r="A17" s="50"/>
      <c r="B17" s="39" t="s">
        <v>15</v>
      </c>
      <c r="C17" s="40"/>
      <c r="D17" s="65">
        <v>2630689.0773</v>
      </c>
      <c r="E17" s="65">
        <v>3402387.0436999998</v>
      </c>
      <c r="F17" s="66">
        <v>77.318924728775102</v>
      </c>
      <c r="G17" s="65">
        <v>1271166.9036999999</v>
      </c>
      <c r="H17" s="66">
        <v>106.950721391725</v>
      </c>
      <c r="I17" s="65">
        <v>-155008.11569999999</v>
      </c>
      <c r="J17" s="66">
        <v>-5.8923008818317699</v>
      </c>
      <c r="K17" s="65">
        <v>96539.836800000005</v>
      </c>
      <c r="L17" s="66">
        <v>7.5945838834381503</v>
      </c>
      <c r="M17" s="66">
        <v>-2.60563888274566</v>
      </c>
      <c r="N17" s="65">
        <v>68031972.239700004</v>
      </c>
      <c r="O17" s="65">
        <v>68031972.239700004</v>
      </c>
      <c r="P17" s="65">
        <v>23016</v>
      </c>
      <c r="Q17" s="65">
        <v>42359</v>
      </c>
      <c r="R17" s="66">
        <v>-45.664439670436003</v>
      </c>
      <c r="S17" s="65">
        <v>114.298274126694</v>
      </c>
      <c r="T17" s="65">
        <v>118.820303017068</v>
      </c>
      <c r="U17" s="67">
        <v>-3.9563404827630499</v>
      </c>
    </row>
    <row r="18" spans="1:21" ht="12" thickBot="1">
      <c r="A18" s="50"/>
      <c r="B18" s="39" t="s">
        <v>16</v>
      </c>
      <c r="C18" s="40"/>
      <c r="D18" s="65">
        <v>2936691.0052999998</v>
      </c>
      <c r="E18" s="65">
        <v>3778349.3067999999</v>
      </c>
      <c r="F18" s="66">
        <v>77.724179710297193</v>
      </c>
      <c r="G18" s="65">
        <v>4867174.6936999997</v>
      </c>
      <c r="H18" s="66">
        <v>-39.6633326290669</v>
      </c>
      <c r="I18" s="65">
        <v>256881.59820000001</v>
      </c>
      <c r="J18" s="66">
        <v>8.7473145024925092</v>
      </c>
      <c r="K18" s="65">
        <v>620663.78879999998</v>
      </c>
      <c r="L18" s="66">
        <v>12.752034349689101</v>
      </c>
      <c r="M18" s="66">
        <v>-0.58611795494520702</v>
      </c>
      <c r="N18" s="65">
        <v>168085396.03999999</v>
      </c>
      <c r="O18" s="65">
        <v>168085396.03999999</v>
      </c>
      <c r="P18" s="65">
        <v>85512</v>
      </c>
      <c r="Q18" s="65">
        <v>138810</v>
      </c>
      <c r="R18" s="66">
        <v>-38.396369137670199</v>
      </c>
      <c r="S18" s="65">
        <v>34.342443227851099</v>
      </c>
      <c r="T18" s="65">
        <v>49.058422557452602</v>
      </c>
      <c r="U18" s="67">
        <v>-42.850705850966399</v>
      </c>
    </row>
    <row r="19" spans="1:21" ht="12" thickBot="1">
      <c r="A19" s="50"/>
      <c r="B19" s="39" t="s">
        <v>17</v>
      </c>
      <c r="C19" s="40"/>
      <c r="D19" s="65">
        <v>1475174.0745000001</v>
      </c>
      <c r="E19" s="65">
        <v>2620173.3831000002</v>
      </c>
      <c r="F19" s="66">
        <v>56.300628195630303</v>
      </c>
      <c r="G19" s="65">
        <v>832879.64350000001</v>
      </c>
      <c r="H19" s="66">
        <v>77.117316530980901</v>
      </c>
      <c r="I19" s="65">
        <v>158659.4866</v>
      </c>
      <c r="J19" s="66">
        <v>10.7553060579496</v>
      </c>
      <c r="K19" s="65">
        <v>105495.6692</v>
      </c>
      <c r="L19" s="66">
        <v>12.6663762313456</v>
      </c>
      <c r="M19" s="66">
        <v>0.50394312679519904</v>
      </c>
      <c r="N19" s="65">
        <v>41585380.637199998</v>
      </c>
      <c r="O19" s="65">
        <v>41585380.637199998</v>
      </c>
      <c r="P19" s="65">
        <v>19675</v>
      </c>
      <c r="Q19" s="65">
        <v>26759</v>
      </c>
      <c r="R19" s="66">
        <v>-26.473336073844301</v>
      </c>
      <c r="S19" s="65">
        <v>74.977081296061002</v>
      </c>
      <c r="T19" s="65">
        <v>81.784897522329004</v>
      </c>
      <c r="U19" s="67">
        <v>-9.0798629509009707</v>
      </c>
    </row>
    <row r="20" spans="1:21" ht="12" thickBot="1">
      <c r="A20" s="50"/>
      <c r="B20" s="39" t="s">
        <v>18</v>
      </c>
      <c r="C20" s="40"/>
      <c r="D20" s="65">
        <v>978799.75280000002</v>
      </c>
      <c r="E20" s="65">
        <v>1177492.2930999999</v>
      </c>
      <c r="F20" s="66">
        <v>83.125788468907999</v>
      </c>
      <c r="G20" s="65">
        <v>2091747.9299000001</v>
      </c>
      <c r="H20" s="66">
        <v>-53.206610662366302</v>
      </c>
      <c r="I20" s="65">
        <v>64214.905500000001</v>
      </c>
      <c r="J20" s="66">
        <v>6.5605763912694002</v>
      </c>
      <c r="K20" s="65">
        <v>163975.88010000001</v>
      </c>
      <c r="L20" s="66">
        <v>7.8391797480033496</v>
      </c>
      <c r="M20" s="66">
        <v>-0.608388102806103</v>
      </c>
      <c r="N20" s="65">
        <v>66837000.536600001</v>
      </c>
      <c r="O20" s="65">
        <v>66837000.536600001</v>
      </c>
      <c r="P20" s="65">
        <v>23832</v>
      </c>
      <c r="Q20" s="65">
        <v>53946</v>
      </c>
      <c r="R20" s="66">
        <v>-55.822489155822502</v>
      </c>
      <c r="S20" s="65">
        <v>41.070818764686102</v>
      </c>
      <c r="T20" s="65">
        <v>31.0364798872947</v>
      </c>
      <c r="U20" s="67">
        <v>24.431796538761098</v>
      </c>
    </row>
    <row r="21" spans="1:21" ht="12" thickBot="1">
      <c r="A21" s="50"/>
      <c r="B21" s="39" t="s">
        <v>19</v>
      </c>
      <c r="C21" s="40"/>
      <c r="D21" s="65">
        <v>860322.45409999997</v>
      </c>
      <c r="E21" s="65">
        <v>1325662.3570999999</v>
      </c>
      <c r="F21" s="66">
        <v>64.897554757610294</v>
      </c>
      <c r="G21" s="65">
        <v>638592.5871</v>
      </c>
      <c r="H21" s="66">
        <v>34.721647491545099</v>
      </c>
      <c r="I21" s="65">
        <v>68893.481899999999</v>
      </c>
      <c r="J21" s="66">
        <v>8.0078674654691895</v>
      </c>
      <c r="K21" s="65">
        <v>79543.867599999998</v>
      </c>
      <c r="L21" s="66">
        <v>12.456121352931399</v>
      </c>
      <c r="M21" s="66">
        <v>-0.13389323427869099</v>
      </c>
      <c r="N21" s="65">
        <v>23532532.031500001</v>
      </c>
      <c r="O21" s="65">
        <v>23532532.031500001</v>
      </c>
      <c r="P21" s="65">
        <v>22385</v>
      </c>
      <c r="Q21" s="65">
        <v>35830</v>
      </c>
      <c r="R21" s="66">
        <v>-37.524420876360601</v>
      </c>
      <c r="S21" s="65">
        <v>38.432988791601502</v>
      </c>
      <c r="T21" s="65">
        <v>33.312609648339397</v>
      </c>
      <c r="U21" s="67">
        <v>13.322875228431499</v>
      </c>
    </row>
    <row r="22" spans="1:21" ht="12" thickBot="1">
      <c r="A22" s="50"/>
      <c r="B22" s="39" t="s">
        <v>20</v>
      </c>
      <c r="C22" s="40"/>
      <c r="D22" s="65">
        <v>1248506.1542</v>
      </c>
      <c r="E22" s="65">
        <v>1703208.2760000001</v>
      </c>
      <c r="F22" s="66">
        <v>73.303199132646796</v>
      </c>
      <c r="G22" s="65">
        <v>1421854.3526999999</v>
      </c>
      <c r="H22" s="66">
        <v>-12.191698690574301</v>
      </c>
      <c r="I22" s="65">
        <v>149811.77050000001</v>
      </c>
      <c r="J22" s="66">
        <v>11.999281701258001</v>
      </c>
      <c r="K22" s="65">
        <v>207949.90599999999</v>
      </c>
      <c r="L22" s="66">
        <v>14.625260710080299</v>
      </c>
      <c r="M22" s="66">
        <v>-0.279577599328177</v>
      </c>
      <c r="N22" s="65">
        <v>57809062.758900002</v>
      </c>
      <c r="O22" s="65">
        <v>57809062.758900002</v>
      </c>
      <c r="P22" s="65">
        <v>57029</v>
      </c>
      <c r="Q22" s="65">
        <v>101358</v>
      </c>
      <c r="R22" s="66">
        <v>-43.735077645573099</v>
      </c>
      <c r="S22" s="65">
        <v>21.8924784618352</v>
      </c>
      <c r="T22" s="65">
        <v>25.782566443694598</v>
      </c>
      <c r="U22" s="67">
        <v>-17.769061591820002</v>
      </c>
    </row>
    <row r="23" spans="1:21" ht="12" thickBot="1">
      <c r="A23" s="50"/>
      <c r="B23" s="39" t="s">
        <v>21</v>
      </c>
      <c r="C23" s="40"/>
      <c r="D23" s="65">
        <v>990106.65549999999</v>
      </c>
      <c r="E23" s="65">
        <v>1166604.2058000001</v>
      </c>
      <c r="F23" s="66">
        <v>84.870828561862893</v>
      </c>
      <c r="G23" s="65">
        <v>3394567.5027999999</v>
      </c>
      <c r="H23" s="66">
        <v>-70.832612558645195</v>
      </c>
      <c r="I23" s="65">
        <v>106418.4099</v>
      </c>
      <c r="J23" s="66">
        <v>10.748176401890699</v>
      </c>
      <c r="K23" s="65">
        <v>290566.06459999998</v>
      </c>
      <c r="L23" s="66">
        <v>8.5597374145698204</v>
      </c>
      <c r="M23" s="66">
        <v>-0.63375485693245703</v>
      </c>
      <c r="N23" s="65">
        <v>112073284.8783</v>
      </c>
      <c r="O23" s="65">
        <v>112073284.8783</v>
      </c>
      <c r="P23" s="65">
        <v>38335</v>
      </c>
      <c r="Q23" s="65">
        <v>82447</v>
      </c>
      <c r="R23" s="66">
        <v>-53.503462830666997</v>
      </c>
      <c r="S23" s="65">
        <v>25.827746328420499</v>
      </c>
      <c r="T23" s="65">
        <v>29.577945960435201</v>
      </c>
      <c r="U23" s="67">
        <v>-14.5200420676581</v>
      </c>
    </row>
    <row r="24" spans="1:21" ht="12" thickBot="1">
      <c r="A24" s="50"/>
      <c r="B24" s="39" t="s">
        <v>22</v>
      </c>
      <c r="C24" s="40"/>
      <c r="D24" s="65">
        <v>277949.61139999999</v>
      </c>
      <c r="E24" s="65">
        <v>384212.27049999998</v>
      </c>
      <c r="F24" s="66">
        <v>72.342721131286694</v>
      </c>
      <c r="G24" s="65">
        <v>421726.89319999999</v>
      </c>
      <c r="H24" s="66">
        <v>-34.092509659282001</v>
      </c>
      <c r="I24" s="65">
        <v>55728.627099999998</v>
      </c>
      <c r="J24" s="66">
        <v>20.049902865235701</v>
      </c>
      <c r="K24" s="65">
        <v>34773.872900000002</v>
      </c>
      <c r="L24" s="66">
        <v>8.2455905612613698</v>
      </c>
      <c r="M24" s="66">
        <v>0.60260052885854998</v>
      </c>
      <c r="N24" s="65">
        <v>17256673.4947</v>
      </c>
      <c r="O24" s="65">
        <v>17256673.4947</v>
      </c>
      <c r="P24" s="65">
        <v>16588</v>
      </c>
      <c r="Q24" s="65">
        <v>32597</v>
      </c>
      <c r="R24" s="66">
        <v>-49.111881461484202</v>
      </c>
      <c r="S24" s="65">
        <v>16.756065312273901</v>
      </c>
      <c r="T24" s="65">
        <v>19.723393508605099</v>
      </c>
      <c r="U24" s="67">
        <v>-17.708979650237801</v>
      </c>
    </row>
    <row r="25" spans="1:21" ht="12" thickBot="1">
      <c r="A25" s="50"/>
      <c r="B25" s="39" t="s">
        <v>23</v>
      </c>
      <c r="C25" s="40"/>
      <c r="D25" s="65">
        <v>260852.36319999999</v>
      </c>
      <c r="E25" s="65">
        <v>368405.99449999997</v>
      </c>
      <c r="F25" s="66">
        <v>70.805678271882698</v>
      </c>
      <c r="G25" s="65">
        <v>549414.10329999996</v>
      </c>
      <c r="H25" s="66">
        <v>-52.521720568653599</v>
      </c>
      <c r="I25" s="65">
        <v>32684.640200000002</v>
      </c>
      <c r="J25" s="66">
        <v>12.529938314164401</v>
      </c>
      <c r="K25" s="65">
        <v>45189.646800000002</v>
      </c>
      <c r="L25" s="66">
        <v>8.2250613023169592</v>
      </c>
      <c r="M25" s="66">
        <v>-0.276722822272645</v>
      </c>
      <c r="N25" s="65">
        <v>21465811.951699998</v>
      </c>
      <c r="O25" s="65">
        <v>21465811.951699998</v>
      </c>
      <c r="P25" s="65">
        <v>11251</v>
      </c>
      <c r="Q25" s="65">
        <v>40657</v>
      </c>
      <c r="R25" s="66">
        <v>-72.327028555968198</v>
      </c>
      <c r="S25" s="65">
        <v>23.184815856368299</v>
      </c>
      <c r="T25" s="65">
        <v>23.5325650884227</v>
      </c>
      <c r="U25" s="67">
        <v>-1.4999007721634301</v>
      </c>
    </row>
    <row r="26" spans="1:21" ht="12" thickBot="1">
      <c r="A26" s="50"/>
      <c r="B26" s="39" t="s">
        <v>24</v>
      </c>
      <c r="C26" s="40"/>
      <c r="D26" s="65">
        <v>295532.6139</v>
      </c>
      <c r="E26" s="65">
        <v>387386.17320000002</v>
      </c>
      <c r="F26" s="66">
        <v>76.2888906072087</v>
      </c>
      <c r="G26" s="65">
        <v>1286712.1070999999</v>
      </c>
      <c r="H26" s="66">
        <v>-77.031955146044794</v>
      </c>
      <c r="I26" s="65">
        <v>64738.977599999998</v>
      </c>
      <c r="J26" s="66">
        <v>21.9058657336228</v>
      </c>
      <c r="K26" s="65">
        <v>204715.2746</v>
      </c>
      <c r="L26" s="66">
        <v>15.909951687746901</v>
      </c>
      <c r="M26" s="66">
        <v>-0.68376088337083996</v>
      </c>
      <c r="N26" s="65">
        <v>39673442.240599997</v>
      </c>
      <c r="O26" s="65">
        <v>39673442.240599997</v>
      </c>
      <c r="P26" s="65">
        <v>19919</v>
      </c>
      <c r="Q26" s="65">
        <v>54783</v>
      </c>
      <c r="R26" s="66">
        <v>-63.640180347918204</v>
      </c>
      <c r="S26" s="65">
        <v>14.8367194086049</v>
      </c>
      <c r="T26" s="65">
        <v>17.8323708175894</v>
      </c>
      <c r="U26" s="67">
        <v>-20.190793709067201</v>
      </c>
    </row>
    <row r="27" spans="1:21" ht="12" thickBot="1">
      <c r="A27" s="50"/>
      <c r="B27" s="39" t="s">
        <v>25</v>
      </c>
      <c r="C27" s="40"/>
      <c r="D27" s="65">
        <v>159005.04120000001</v>
      </c>
      <c r="E27" s="65">
        <v>230892.04490000001</v>
      </c>
      <c r="F27" s="66">
        <v>68.865534656625101</v>
      </c>
      <c r="G27" s="65">
        <v>280278.63520000002</v>
      </c>
      <c r="H27" s="66">
        <v>-43.268939822495597</v>
      </c>
      <c r="I27" s="65">
        <v>44538.773200000003</v>
      </c>
      <c r="J27" s="66">
        <v>28.0109189393424</v>
      </c>
      <c r="K27" s="65">
        <v>33865.9133</v>
      </c>
      <c r="L27" s="66">
        <v>12.082944986454001</v>
      </c>
      <c r="M27" s="66">
        <v>0.31515051153219598</v>
      </c>
      <c r="N27" s="65">
        <v>11150152.0569</v>
      </c>
      <c r="O27" s="65">
        <v>11150152.0569</v>
      </c>
      <c r="P27" s="65">
        <v>16759</v>
      </c>
      <c r="Q27" s="65">
        <v>25647</v>
      </c>
      <c r="R27" s="66">
        <v>-34.655125355792102</v>
      </c>
      <c r="S27" s="65">
        <v>9.4877403902380806</v>
      </c>
      <c r="T27" s="65">
        <v>11.3847115062191</v>
      </c>
      <c r="U27" s="67">
        <v>-19.9939188674762</v>
      </c>
    </row>
    <row r="28" spans="1:21" ht="12" thickBot="1">
      <c r="A28" s="50"/>
      <c r="B28" s="39" t="s">
        <v>26</v>
      </c>
      <c r="C28" s="40"/>
      <c r="D28" s="65">
        <v>301577.03169999999</v>
      </c>
      <c r="E28" s="65">
        <v>439043.55040000001</v>
      </c>
      <c r="F28" s="66">
        <v>68.689548320489294</v>
      </c>
      <c r="G28" s="65">
        <v>1166738.9173999999</v>
      </c>
      <c r="H28" s="66">
        <v>-74.152140877237201</v>
      </c>
      <c r="I28" s="65">
        <v>36442.633999999998</v>
      </c>
      <c r="J28" s="66">
        <v>12.084021715636499</v>
      </c>
      <c r="K28" s="65">
        <v>39898.539100000002</v>
      </c>
      <c r="L28" s="66">
        <v>3.4196630030059501</v>
      </c>
      <c r="M28" s="66">
        <v>-8.6617334317385997E-2</v>
      </c>
      <c r="N28" s="65">
        <v>51240644.196800001</v>
      </c>
      <c r="O28" s="65">
        <v>51240644.196800001</v>
      </c>
      <c r="P28" s="65">
        <v>13111</v>
      </c>
      <c r="Q28" s="65">
        <v>36184</v>
      </c>
      <c r="R28" s="66">
        <v>-63.765752818925499</v>
      </c>
      <c r="S28" s="65">
        <v>23.001832941804601</v>
      </c>
      <c r="T28" s="65">
        <v>33.152417397192103</v>
      </c>
      <c r="U28" s="67">
        <v>-44.1294590786258</v>
      </c>
    </row>
    <row r="29" spans="1:21" ht="12" thickBot="1">
      <c r="A29" s="50"/>
      <c r="B29" s="39" t="s">
        <v>27</v>
      </c>
      <c r="C29" s="40"/>
      <c r="D29" s="65">
        <v>429933.0405</v>
      </c>
      <c r="E29" s="65">
        <v>504246.00839999999</v>
      </c>
      <c r="F29" s="66">
        <v>85.262557033262595</v>
      </c>
      <c r="G29" s="65">
        <v>572295.12970000005</v>
      </c>
      <c r="H29" s="66">
        <v>-24.875642271257298</v>
      </c>
      <c r="I29" s="65">
        <v>100772.4096</v>
      </c>
      <c r="J29" s="66">
        <v>23.439094023293599</v>
      </c>
      <c r="K29" s="65">
        <v>89295.957899999994</v>
      </c>
      <c r="L29" s="66">
        <v>15.6031308438374</v>
      </c>
      <c r="M29" s="66">
        <v>0.12852151396205599</v>
      </c>
      <c r="N29" s="65">
        <v>25000164.006299999</v>
      </c>
      <c r="O29" s="65">
        <v>25000164.006299999</v>
      </c>
      <c r="P29" s="65">
        <v>41025</v>
      </c>
      <c r="Q29" s="65">
        <v>85323</v>
      </c>
      <c r="R29" s="66">
        <v>-51.918005696002297</v>
      </c>
      <c r="S29" s="65">
        <v>10.479781608775101</v>
      </c>
      <c r="T29" s="65">
        <v>12.327661493383999</v>
      </c>
      <c r="U29" s="67">
        <v>-17.632809094623902</v>
      </c>
    </row>
    <row r="30" spans="1:21" ht="12" thickBot="1">
      <c r="A30" s="50"/>
      <c r="B30" s="39" t="s">
        <v>28</v>
      </c>
      <c r="C30" s="40"/>
      <c r="D30" s="65">
        <v>895537.4939</v>
      </c>
      <c r="E30" s="65">
        <v>1075870.1424</v>
      </c>
      <c r="F30" s="66">
        <v>83.238437298973395</v>
      </c>
      <c r="G30" s="65">
        <v>1347325.3755999999</v>
      </c>
      <c r="H30" s="66">
        <v>-33.532203124936103</v>
      </c>
      <c r="I30" s="65">
        <v>161208.19810000001</v>
      </c>
      <c r="J30" s="66">
        <v>18.001278472211201</v>
      </c>
      <c r="K30" s="65">
        <v>203411.5465</v>
      </c>
      <c r="L30" s="66">
        <v>15.0974330465212</v>
      </c>
      <c r="M30" s="66">
        <v>-0.20747764385145201</v>
      </c>
      <c r="N30" s="65">
        <v>53177648.615599997</v>
      </c>
      <c r="O30" s="65">
        <v>53177648.615599997</v>
      </c>
      <c r="P30" s="65">
        <v>34768</v>
      </c>
      <c r="Q30" s="65">
        <v>75685</v>
      </c>
      <c r="R30" s="66">
        <v>-54.0622316178899</v>
      </c>
      <c r="S30" s="65">
        <v>25.7575211084906</v>
      </c>
      <c r="T30" s="65">
        <v>31.716525936447098</v>
      </c>
      <c r="U30" s="67">
        <v>-23.135009005164999</v>
      </c>
    </row>
    <row r="31" spans="1:21" ht="12" thickBot="1">
      <c r="A31" s="50"/>
      <c r="B31" s="39" t="s">
        <v>29</v>
      </c>
      <c r="C31" s="40"/>
      <c r="D31" s="65">
        <v>144766.72949999999</v>
      </c>
      <c r="E31" s="65">
        <v>199302.6366</v>
      </c>
      <c r="F31" s="66">
        <v>72.636635405153498</v>
      </c>
      <c r="G31" s="65">
        <v>946676.67200000002</v>
      </c>
      <c r="H31" s="66">
        <v>-84.707901463954101</v>
      </c>
      <c r="I31" s="65">
        <v>11242.3889</v>
      </c>
      <c r="J31" s="66">
        <v>7.7658650843528196</v>
      </c>
      <c r="K31" s="65">
        <v>22163.366900000001</v>
      </c>
      <c r="L31" s="66">
        <v>2.3411759849512799</v>
      </c>
      <c r="M31" s="66">
        <v>-0.49274905068687902</v>
      </c>
      <c r="N31" s="65">
        <v>67120483.829699993</v>
      </c>
      <c r="O31" s="65">
        <v>67120483.829699993</v>
      </c>
      <c r="P31" s="65">
        <v>5608</v>
      </c>
      <c r="Q31" s="65">
        <v>16425</v>
      </c>
      <c r="R31" s="66">
        <v>-65.856925418569304</v>
      </c>
      <c r="S31" s="65">
        <v>25.814324090584901</v>
      </c>
      <c r="T31" s="65">
        <v>33.938038940639302</v>
      </c>
      <c r="U31" s="67">
        <v>-31.469794915208801</v>
      </c>
    </row>
    <row r="32" spans="1:21" ht="12" thickBot="1">
      <c r="A32" s="50"/>
      <c r="B32" s="39" t="s">
        <v>30</v>
      </c>
      <c r="C32" s="40"/>
      <c r="D32" s="65">
        <v>86692.820300000007</v>
      </c>
      <c r="E32" s="65">
        <v>112294.17879999999</v>
      </c>
      <c r="F32" s="66">
        <v>77.201526585276596</v>
      </c>
      <c r="G32" s="65">
        <v>135226.3198</v>
      </c>
      <c r="H32" s="66">
        <v>-35.890571873715999</v>
      </c>
      <c r="I32" s="65">
        <v>21212.313300000002</v>
      </c>
      <c r="J32" s="66">
        <v>24.468362231837599</v>
      </c>
      <c r="K32" s="65">
        <v>38037.053</v>
      </c>
      <c r="L32" s="66">
        <v>28.1284390910415</v>
      </c>
      <c r="M32" s="66">
        <v>-0.44232500609340097</v>
      </c>
      <c r="N32" s="65">
        <v>5805203.3468000004</v>
      </c>
      <c r="O32" s="65">
        <v>5805203.3468000004</v>
      </c>
      <c r="P32" s="65">
        <v>12037</v>
      </c>
      <c r="Q32" s="65">
        <v>24053</v>
      </c>
      <c r="R32" s="66">
        <v>-49.956346401696301</v>
      </c>
      <c r="S32" s="65">
        <v>7.2021949239843801</v>
      </c>
      <c r="T32" s="65">
        <v>9.0661279216729707</v>
      </c>
      <c r="U32" s="67">
        <v>-25.880068747950901</v>
      </c>
    </row>
    <row r="33" spans="1:21" ht="12" thickBot="1">
      <c r="A33" s="50"/>
      <c r="B33" s="39" t="s">
        <v>31</v>
      </c>
      <c r="C33" s="40"/>
      <c r="D33" s="65">
        <v>23.077100000000002</v>
      </c>
      <c r="E33" s="68"/>
      <c r="F33" s="68"/>
      <c r="G33" s="65">
        <v>59.021299999999997</v>
      </c>
      <c r="H33" s="66">
        <v>-60.9003868095078</v>
      </c>
      <c r="I33" s="65">
        <v>4.4942000000000002</v>
      </c>
      <c r="J33" s="66">
        <v>19.4747173605002</v>
      </c>
      <c r="K33" s="65">
        <v>14.0124</v>
      </c>
      <c r="L33" s="66">
        <v>23.741259511396699</v>
      </c>
      <c r="M33" s="66">
        <v>-0.67926978961491302</v>
      </c>
      <c r="N33" s="65">
        <v>1628.9061999999999</v>
      </c>
      <c r="O33" s="65">
        <v>1628.9061999999999</v>
      </c>
      <c r="P33" s="65">
        <v>5</v>
      </c>
      <c r="Q33" s="65">
        <v>15</v>
      </c>
      <c r="R33" s="66">
        <v>-66.6666666666667</v>
      </c>
      <c r="S33" s="65">
        <v>4.6154200000000003</v>
      </c>
      <c r="T33" s="65">
        <v>5.0193133333333302</v>
      </c>
      <c r="U33" s="67">
        <v>-8.7509551315662009</v>
      </c>
    </row>
    <row r="34" spans="1:21" ht="12" thickBot="1">
      <c r="A34" s="50"/>
      <c r="B34" s="39" t="s">
        <v>32</v>
      </c>
      <c r="C34" s="40"/>
      <c r="D34" s="65">
        <v>91042.566900000005</v>
      </c>
      <c r="E34" s="65">
        <v>124711.6756</v>
      </c>
      <c r="F34" s="66">
        <v>73.002440599074106</v>
      </c>
      <c r="G34" s="65">
        <v>357812.54109999997</v>
      </c>
      <c r="H34" s="66">
        <v>-74.555792085958302</v>
      </c>
      <c r="I34" s="65">
        <v>14924.507</v>
      </c>
      <c r="J34" s="66">
        <v>16.392889071760099</v>
      </c>
      <c r="K34" s="65">
        <v>42703.052199999998</v>
      </c>
      <c r="L34" s="66">
        <v>11.9344760998932</v>
      </c>
      <c r="M34" s="66">
        <v>-0.65050491168404101</v>
      </c>
      <c r="N34" s="65">
        <v>13842724.3256</v>
      </c>
      <c r="O34" s="65">
        <v>13842724.3256</v>
      </c>
      <c r="P34" s="65">
        <v>3909</v>
      </c>
      <c r="Q34" s="65">
        <v>10742</v>
      </c>
      <c r="R34" s="66">
        <v>-63.610128467696903</v>
      </c>
      <c r="S34" s="65">
        <v>23.290500613967801</v>
      </c>
      <c r="T34" s="65">
        <v>25.654485505492499</v>
      </c>
      <c r="U34" s="67">
        <v>-10.149996046486701</v>
      </c>
    </row>
    <row r="35" spans="1:21" ht="12" thickBot="1">
      <c r="A35" s="50"/>
      <c r="B35" s="39" t="s">
        <v>37</v>
      </c>
      <c r="C35" s="40"/>
      <c r="D35" s="68"/>
      <c r="E35" s="65">
        <v>770320.85129999998</v>
      </c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9"/>
    </row>
    <row r="36" spans="1:21" ht="12" thickBot="1">
      <c r="A36" s="50"/>
      <c r="B36" s="39" t="s">
        <v>38</v>
      </c>
      <c r="C36" s="40"/>
      <c r="D36" s="68"/>
      <c r="E36" s="65">
        <v>146476.58369999999</v>
      </c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50"/>
      <c r="B37" s="39" t="s">
        <v>39</v>
      </c>
      <c r="C37" s="40"/>
      <c r="D37" s="68"/>
      <c r="E37" s="65">
        <v>34452.185899999997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customHeight="1" thickBot="1">
      <c r="A38" s="50"/>
      <c r="B38" s="39" t="s">
        <v>33</v>
      </c>
      <c r="C38" s="40"/>
      <c r="D38" s="65">
        <v>167347.4351</v>
      </c>
      <c r="E38" s="65">
        <v>309673.61900000001</v>
      </c>
      <c r="F38" s="66">
        <v>54.039939094715102</v>
      </c>
      <c r="G38" s="65">
        <v>532213.43000000005</v>
      </c>
      <c r="H38" s="66">
        <v>-68.556329910727698</v>
      </c>
      <c r="I38" s="65">
        <v>7826.4571999999998</v>
      </c>
      <c r="J38" s="66">
        <v>4.6767715294370804</v>
      </c>
      <c r="K38" s="65">
        <v>28372.135600000001</v>
      </c>
      <c r="L38" s="66">
        <v>5.3309694947006498</v>
      </c>
      <c r="M38" s="66">
        <v>-0.72414987330033798</v>
      </c>
      <c r="N38" s="65">
        <v>12547181.347899999</v>
      </c>
      <c r="O38" s="65">
        <v>12547181.347899999</v>
      </c>
      <c r="P38" s="65">
        <v>306</v>
      </c>
      <c r="Q38" s="65">
        <v>553</v>
      </c>
      <c r="R38" s="66">
        <v>-44.6654611211573</v>
      </c>
      <c r="S38" s="65">
        <v>546.88704281045796</v>
      </c>
      <c r="T38" s="65">
        <v>628.07530054249605</v>
      </c>
      <c r="U38" s="67">
        <v>-14.845525927038</v>
      </c>
    </row>
    <row r="39" spans="1:21" ht="12" customHeight="1" thickBot="1">
      <c r="A39" s="50"/>
      <c r="B39" s="39" t="s">
        <v>34</v>
      </c>
      <c r="C39" s="40"/>
      <c r="D39" s="65">
        <v>291524.05969999998</v>
      </c>
      <c r="E39" s="65">
        <v>523517.52299999999</v>
      </c>
      <c r="F39" s="66">
        <v>55.685635512146902</v>
      </c>
      <c r="G39" s="65">
        <v>847101.67689999996</v>
      </c>
      <c r="H39" s="66">
        <v>-65.585706220433494</v>
      </c>
      <c r="I39" s="65">
        <v>19831.779900000001</v>
      </c>
      <c r="J39" s="66">
        <v>6.8027935397196302</v>
      </c>
      <c r="K39" s="65">
        <v>23752.7736</v>
      </c>
      <c r="L39" s="66">
        <v>2.8040050265186802</v>
      </c>
      <c r="M39" s="66">
        <v>-0.16507519357655101</v>
      </c>
      <c r="N39" s="65">
        <v>30588576.2863</v>
      </c>
      <c r="O39" s="65">
        <v>30588576.2863</v>
      </c>
      <c r="P39" s="65">
        <v>1518</v>
      </c>
      <c r="Q39" s="65">
        <v>4831</v>
      </c>
      <c r="R39" s="66">
        <v>-68.577934175118997</v>
      </c>
      <c r="S39" s="65">
        <v>192.04483511198899</v>
      </c>
      <c r="T39" s="65">
        <v>204.87922639205101</v>
      </c>
      <c r="U39" s="67">
        <v>-6.6830181986293002</v>
      </c>
    </row>
    <row r="40" spans="1:21" ht="12" thickBot="1">
      <c r="A40" s="50"/>
      <c r="B40" s="39" t="s">
        <v>40</v>
      </c>
      <c r="C40" s="40"/>
      <c r="D40" s="68"/>
      <c r="E40" s="65">
        <v>37721.991099999999</v>
      </c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9"/>
    </row>
    <row r="41" spans="1:21" ht="12" thickBot="1">
      <c r="A41" s="50"/>
      <c r="B41" s="39" t="s">
        <v>41</v>
      </c>
      <c r="C41" s="40"/>
      <c r="D41" s="68"/>
      <c r="E41" s="65">
        <v>13088.808000000001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51"/>
      <c r="B42" s="39" t="s">
        <v>35</v>
      </c>
      <c r="C42" s="40"/>
      <c r="D42" s="70">
        <v>46335.587899999999</v>
      </c>
      <c r="E42" s="70">
        <v>0</v>
      </c>
      <c r="F42" s="71"/>
      <c r="G42" s="70">
        <v>106297.254</v>
      </c>
      <c r="H42" s="72">
        <v>-56.4094215453581</v>
      </c>
      <c r="I42" s="70">
        <v>7081.9207999999999</v>
      </c>
      <c r="J42" s="72">
        <v>15.283977437135301</v>
      </c>
      <c r="K42" s="70">
        <v>15573.557199999999</v>
      </c>
      <c r="L42" s="72">
        <v>14.6509496849279</v>
      </c>
      <c r="M42" s="72">
        <v>-0.54525991017646203</v>
      </c>
      <c r="N42" s="70">
        <v>2334391.9859000002</v>
      </c>
      <c r="O42" s="70">
        <v>2334391.9859000002</v>
      </c>
      <c r="P42" s="70">
        <v>35</v>
      </c>
      <c r="Q42" s="70">
        <v>70</v>
      </c>
      <c r="R42" s="72">
        <v>-50</v>
      </c>
      <c r="S42" s="70">
        <v>1323.8739399999999</v>
      </c>
      <c r="T42" s="70">
        <v>821.70090142857202</v>
      </c>
      <c r="U42" s="73">
        <v>37.932088803819802</v>
      </c>
    </row>
  </sheetData>
  <mergeCells count="40">
    <mergeCell ref="B18:C18"/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37:C37"/>
    <mergeCell ref="B38:C38"/>
    <mergeCell ref="B39:C39"/>
    <mergeCell ref="B40:C4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44741</v>
      </c>
      <c r="D2" s="32">
        <v>490039.94141794898</v>
      </c>
      <c r="E2" s="32">
        <v>425744.75264102599</v>
      </c>
      <c r="F2" s="32">
        <v>64295.188776923103</v>
      </c>
      <c r="G2" s="32">
        <v>425744.75264102599</v>
      </c>
      <c r="H2" s="32">
        <v>0.13120397613076701</v>
      </c>
    </row>
    <row r="3" spans="1:8" ht="14.25">
      <c r="A3" s="32">
        <v>2</v>
      </c>
      <c r="B3" s="33">
        <v>13</v>
      </c>
      <c r="C3" s="32">
        <v>17751.400000000001</v>
      </c>
      <c r="D3" s="32">
        <v>113280.741080191</v>
      </c>
      <c r="E3" s="32">
        <v>87022.433201127002</v>
      </c>
      <c r="F3" s="32">
        <v>26258.307879063599</v>
      </c>
      <c r="G3" s="32">
        <v>87022.433201127002</v>
      </c>
      <c r="H3" s="32">
        <v>0.23179851781226901</v>
      </c>
    </row>
    <row r="4" spans="1:8" ht="14.25">
      <c r="A4" s="32">
        <v>3</v>
      </c>
      <c r="B4" s="33">
        <v>14</v>
      </c>
      <c r="C4" s="32">
        <v>83309</v>
      </c>
      <c r="D4" s="32">
        <v>351008.33005812002</v>
      </c>
      <c r="E4" s="32">
        <v>270111.21797863202</v>
      </c>
      <c r="F4" s="32">
        <v>80897.112079487197</v>
      </c>
      <c r="G4" s="32">
        <v>270111.21797863202</v>
      </c>
      <c r="H4" s="32">
        <v>0.23047063317868399</v>
      </c>
    </row>
    <row r="5" spans="1:8" ht="14.25">
      <c r="A5" s="32">
        <v>4</v>
      </c>
      <c r="B5" s="33">
        <v>15</v>
      </c>
      <c r="C5" s="32">
        <v>3185</v>
      </c>
      <c r="D5" s="32">
        <v>47464.864588034201</v>
      </c>
      <c r="E5" s="32">
        <v>37313.1144940171</v>
      </c>
      <c r="F5" s="32">
        <v>10151.750094017099</v>
      </c>
      <c r="G5" s="32">
        <v>37313.1144940171</v>
      </c>
      <c r="H5" s="32">
        <v>0.21387925957712201</v>
      </c>
    </row>
    <row r="6" spans="1:8" ht="14.25">
      <c r="A6" s="32">
        <v>5</v>
      </c>
      <c r="B6" s="33">
        <v>16</v>
      </c>
      <c r="C6" s="32">
        <v>1139</v>
      </c>
      <c r="D6" s="32">
        <v>53928.077998290602</v>
      </c>
      <c r="E6" s="32">
        <v>54283.439088888903</v>
      </c>
      <c r="F6" s="32">
        <v>-355.36109059829101</v>
      </c>
      <c r="G6" s="32">
        <v>54283.439088888903</v>
      </c>
      <c r="H6" s="32">
        <v>-6.5895374689517901E-3</v>
      </c>
    </row>
    <row r="7" spans="1:8" ht="14.25">
      <c r="A7" s="32">
        <v>6</v>
      </c>
      <c r="B7" s="33">
        <v>17</v>
      </c>
      <c r="C7" s="32">
        <v>14048</v>
      </c>
      <c r="D7" s="32">
        <v>272503.67117350397</v>
      </c>
      <c r="E7" s="32">
        <v>221302.08469230801</v>
      </c>
      <c r="F7" s="32">
        <v>51201.586481196602</v>
      </c>
      <c r="G7" s="32">
        <v>221302.08469230801</v>
      </c>
      <c r="H7" s="32">
        <v>0.187893198872159</v>
      </c>
    </row>
    <row r="8" spans="1:8" ht="14.25">
      <c r="A8" s="32">
        <v>7</v>
      </c>
      <c r="B8" s="33">
        <v>18</v>
      </c>
      <c r="C8" s="32">
        <v>48768</v>
      </c>
      <c r="D8" s="32">
        <v>121016.992833333</v>
      </c>
      <c r="E8" s="32">
        <v>108244.37902393199</v>
      </c>
      <c r="F8" s="32">
        <v>12772.613809401701</v>
      </c>
      <c r="G8" s="32">
        <v>108244.37902393199</v>
      </c>
      <c r="H8" s="32">
        <v>0.105543969572871</v>
      </c>
    </row>
    <row r="9" spans="1:8" ht="14.25">
      <c r="A9" s="32">
        <v>8</v>
      </c>
      <c r="B9" s="33">
        <v>19</v>
      </c>
      <c r="C9" s="32">
        <v>9156</v>
      </c>
      <c r="D9" s="32">
        <v>74752.386475213701</v>
      </c>
      <c r="E9" s="32">
        <v>63375.686117948702</v>
      </c>
      <c r="F9" s="32">
        <v>11376.700357264999</v>
      </c>
      <c r="G9" s="32">
        <v>63375.686117948702</v>
      </c>
      <c r="H9" s="32">
        <v>0.152191801408738</v>
      </c>
    </row>
    <row r="10" spans="1:8" ht="14.25">
      <c r="A10" s="32">
        <v>9</v>
      </c>
      <c r="B10" s="33">
        <v>21</v>
      </c>
      <c r="C10" s="32">
        <v>335845</v>
      </c>
      <c r="D10" s="32">
        <v>1926844.8511000001</v>
      </c>
      <c r="E10" s="32">
        <v>1820554.7117000001</v>
      </c>
      <c r="F10" s="32">
        <v>106290.1394</v>
      </c>
      <c r="G10" s="32">
        <v>1820554.7117000001</v>
      </c>
      <c r="H10" s="32">
        <v>5.5162790786876803E-2</v>
      </c>
    </row>
    <row r="11" spans="1:8" ht="14.25">
      <c r="A11" s="32">
        <v>10</v>
      </c>
      <c r="B11" s="33">
        <v>22</v>
      </c>
      <c r="C11" s="32">
        <v>78842</v>
      </c>
      <c r="D11" s="32">
        <v>2630689.1501760702</v>
      </c>
      <c r="E11" s="32">
        <v>2785697.19290171</v>
      </c>
      <c r="F11" s="32">
        <v>-155008.04272564099</v>
      </c>
      <c r="G11" s="32">
        <v>2785697.19290171</v>
      </c>
      <c r="H11" s="32">
        <v>-5.8922979446380599E-2</v>
      </c>
    </row>
    <row r="12" spans="1:8" ht="14.25">
      <c r="A12" s="32">
        <v>11</v>
      </c>
      <c r="B12" s="33">
        <v>23</v>
      </c>
      <c r="C12" s="32">
        <v>220934.503</v>
      </c>
      <c r="D12" s="32">
        <v>2936690.7487598299</v>
      </c>
      <c r="E12" s="32">
        <v>2679809.38985128</v>
      </c>
      <c r="F12" s="32">
        <v>256881.358908547</v>
      </c>
      <c r="G12" s="32">
        <v>2679809.38985128</v>
      </c>
      <c r="H12" s="32">
        <v>8.7473071182938997E-2</v>
      </c>
    </row>
    <row r="13" spans="1:8" ht="14.25">
      <c r="A13" s="32">
        <v>12</v>
      </c>
      <c r="B13" s="33">
        <v>24</v>
      </c>
      <c r="C13" s="32">
        <v>36091.578000000001</v>
      </c>
      <c r="D13" s="32">
        <v>1475174.1307572599</v>
      </c>
      <c r="E13" s="32">
        <v>1316514.58718889</v>
      </c>
      <c r="F13" s="32">
        <v>158659.54356837599</v>
      </c>
      <c r="G13" s="32">
        <v>1316514.58718889</v>
      </c>
      <c r="H13" s="32">
        <v>0.107553095095919</v>
      </c>
    </row>
    <row r="14" spans="1:8" ht="14.25">
      <c r="A14" s="32">
        <v>13</v>
      </c>
      <c r="B14" s="33">
        <v>25</v>
      </c>
      <c r="C14" s="32">
        <v>44305</v>
      </c>
      <c r="D14" s="32">
        <v>978799.74719999998</v>
      </c>
      <c r="E14" s="32">
        <v>914584.84730000002</v>
      </c>
      <c r="F14" s="32">
        <v>64214.899899999997</v>
      </c>
      <c r="G14" s="32">
        <v>914584.84730000002</v>
      </c>
      <c r="H14" s="32">
        <v>6.5605758566750896E-2</v>
      </c>
    </row>
    <row r="15" spans="1:8" ht="14.25">
      <c r="A15" s="32">
        <v>14</v>
      </c>
      <c r="B15" s="33">
        <v>26</v>
      </c>
      <c r="C15" s="32">
        <v>49668</v>
      </c>
      <c r="D15" s="32">
        <v>860322.43746740802</v>
      </c>
      <c r="E15" s="32">
        <v>791428.97175055603</v>
      </c>
      <c r="F15" s="32">
        <v>68893.465716852006</v>
      </c>
      <c r="G15" s="32">
        <v>791428.97175055603</v>
      </c>
      <c r="H15" s="32">
        <v>8.0078657392289504E-2</v>
      </c>
    </row>
    <row r="16" spans="1:8" ht="14.25">
      <c r="A16" s="32">
        <v>15</v>
      </c>
      <c r="B16" s="33">
        <v>27</v>
      </c>
      <c r="C16" s="32">
        <v>148818.954</v>
      </c>
      <c r="D16" s="32">
        <v>1248506.1096812</v>
      </c>
      <c r="E16" s="32">
        <v>1098694.3842982899</v>
      </c>
      <c r="F16" s="32">
        <v>149811.72538290601</v>
      </c>
      <c r="G16" s="32">
        <v>1098694.3842982899</v>
      </c>
      <c r="H16" s="32">
        <v>0.119992785154379</v>
      </c>
    </row>
    <row r="17" spans="1:8" ht="14.25">
      <c r="A17" s="32">
        <v>16</v>
      </c>
      <c r="B17" s="33">
        <v>29</v>
      </c>
      <c r="C17" s="32">
        <v>79570</v>
      </c>
      <c r="D17" s="32">
        <v>990107.00342051301</v>
      </c>
      <c r="E17" s="32">
        <v>883688.27121111099</v>
      </c>
      <c r="F17" s="32">
        <v>106418.73220940201</v>
      </c>
      <c r="G17" s="32">
        <v>883688.27121111099</v>
      </c>
      <c r="H17" s="32">
        <v>0.107482051780018</v>
      </c>
    </row>
    <row r="18" spans="1:8" ht="14.25">
      <c r="A18" s="32">
        <v>17</v>
      </c>
      <c r="B18" s="33">
        <v>31</v>
      </c>
      <c r="C18" s="32">
        <v>23112.954000000002</v>
      </c>
      <c r="D18" s="32">
        <v>277949.61104889901</v>
      </c>
      <c r="E18" s="32">
        <v>222220.9847378</v>
      </c>
      <c r="F18" s="32">
        <v>55728.6263110992</v>
      </c>
      <c r="G18" s="32">
        <v>222220.9847378</v>
      </c>
      <c r="H18" s="32">
        <v>0.20049902606733599</v>
      </c>
    </row>
    <row r="19" spans="1:8" ht="14.25">
      <c r="A19" s="32">
        <v>18</v>
      </c>
      <c r="B19" s="33">
        <v>32</v>
      </c>
      <c r="C19" s="32">
        <v>14101.116</v>
      </c>
      <c r="D19" s="32">
        <v>260852.36021222299</v>
      </c>
      <c r="E19" s="32">
        <v>228167.72028574001</v>
      </c>
      <c r="F19" s="32">
        <v>32684.6399264834</v>
      </c>
      <c r="G19" s="32">
        <v>228167.72028574001</v>
      </c>
      <c r="H19" s="32">
        <v>0.125299383528261</v>
      </c>
    </row>
    <row r="20" spans="1:8" ht="14.25">
      <c r="A20" s="32">
        <v>19</v>
      </c>
      <c r="B20" s="33">
        <v>33</v>
      </c>
      <c r="C20" s="32">
        <v>14599.482</v>
      </c>
      <c r="D20" s="32">
        <v>295532.59973042097</v>
      </c>
      <c r="E20" s="32">
        <v>230793.634141246</v>
      </c>
      <c r="F20" s="32">
        <v>64738.965589175299</v>
      </c>
      <c r="G20" s="32">
        <v>230793.634141246</v>
      </c>
      <c r="H20" s="32">
        <v>0.219058627197909</v>
      </c>
    </row>
    <row r="21" spans="1:8" ht="14.25">
      <c r="A21" s="32">
        <v>20</v>
      </c>
      <c r="B21" s="33">
        <v>34</v>
      </c>
      <c r="C21" s="32">
        <v>23625.714</v>
      </c>
      <c r="D21" s="32">
        <v>159005.03137745301</v>
      </c>
      <c r="E21" s="32">
        <v>114466.264990928</v>
      </c>
      <c r="F21" s="32">
        <v>44538.766386524199</v>
      </c>
      <c r="G21" s="32">
        <v>114466.264990928</v>
      </c>
      <c r="H21" s="32">
        <v>0.28010916384649698</v>
      </c>
    </row>
    <row r="22" spans="1:8" ht="14.25">
      <c r="A22" s="32">
        <v>21</v>
      </c>
      <c r="B22" s="33">
        <v>35</v>
      </c>
      <c r="C22" s="32">
        <v>10940.463</v>
      </c>
      <c r="D22" s="32">
        <v>301577.03038053098</v>
      </c>
      <c r="E22" s="32">
        <v>265134.39462768799</v>
      </c>
      <c r="F22" s="32">
        <v>36442.635752843002</v>
      </c>
      <c r="G22" s="32">
        <v>265134.39462768799</v>
      </c>
      <c r="H22" s="32">
        <v>0.120840223497325</v>
      </c>
    </row>
    <row r="23" spans="1:8" ht="14.25">
      <c r="A23" s="32">
        <v>22</v>
      </c>
      <c r="B23" s="33">
        <v>36</v>
      </c>
      <c r="C23" s="32">
        <v>57622.6</v>
      </c>
      <c r="D23" s="32">
        <v>429933.04121504398</v>
      </c>
      <c r="E23" s="32">
        <v>329160.62814572902</v>
      </c>
      <c r="F23" s="32">
        <v>100772.413069316</v>
      </c>
      <c r="G23" s="32">
        <v>329160.62814572902</v>
      </c>
      <c r="H23" s="32">
        <v>0.234390947912541</v>
      </c>
    </row>
    <row r="24" spans="1:8" ht="14.25">
      <c r="A24" s="32">
        <v>23</v>
      </c>
      <c r="B24" s="33">
        <v>37</v>
      </c>
      <c r="C24" s="32">
        <v>67273.221999999994</v>
      </c>
      <c r="D24" s="32">
        <v>895537.488458407</v>
      </c>
      <c r="E24" s="32">
        <v>734329.28795540798</v>
      </c>
      <c r="F24" s="32">
        <v>161208.20050299901</v>
      </c>
      <c r="G24" s="32">
        <v>734329.28795540798</v>
      </c>
      <c r="H24" s="32">
        <v>0.18001278849923499</v>
      </c>
    </row>
    <row r="25" spans="1:8" ht="14.25">
      <c r="A25" s="32">
        <v>24</v>
      </c>
      <c r="B25" s="33">
        <v>38</v>
      </c>
      <c r="C25" s="32">
        <v>24630.073</v>
      </c>
      <c r="D25" s="32">
        <v>144766.7273</v>
      </c>
      <c r="E25" s="32">
        <v>133524.3566</v>
      </c>
      <c r="F25" s="32">
        <v>11242.370699999999</v>
      </c>
      <c r="G25" s="32">
        <v>133524.3566</v>
      </c>
      <c r="H25" s="32">
        <v>7.7658526304200004E-2</v>
      </c>
    </row>
    <row r="26" spans="1:8" ht="14.25">
      <c r="A26" s="32">
        <v>25</v>
      </c>
      <c r="B26" s="33">
        <v>39</v>
      </c>
      <c r="C26" s="32">
        <v>40462.220999999998</v>
      </c>
      <c r="D26" s="32">
        <v>86692.784701301003</v>
      </c>
      <c r="E26" s="32">
        <v>65480.518989299002</v>
      </c>
      <c r="F26" s="32">
        <v>21212.265712001899</v>
      </c>
      <c r="G26" s="32">
        <v>65480.518989299002</v>
      </c>
      <c r="H26" s="32">
        <v>0.244683173866067</v>
      </c>
    </row>
    <row r="27" spans="1:8" ht="14.25">
      <c r="A27" s="32">
        <v>26</v>
      </c>
      <c r="B27" s="33">
        <v>40</v>
      </c>
      <c r="C27" s="32">
        <v>6</v>
      </c>
      <c r="D27" s="32">
        <v>23.077100000000002</v>
      </c>
      <c r="E27" s="32">
        <v>18.582899999999999</v>
      </c>
      <c r="F27" s="32">
        <v>4.4942000000000002</v>
      </c>
      <c r="G27" s="32">
        <v>18.582899999999999</v>
      </c>
      <c r="H27" s="32">
        <v>0.19474717360500199</v>
      </c>
    </row>
    <row r="28" spans="1:8" ht="14.25">
      <c r="A28" s="32">
        <v>27</v>
      </c>
      <c r="B28" s="33">
        <v>42</v>
      </c>
      <c r="C28" s="32">
        <v>3588.8530000000001</v>
      </c>
      <c r="D28" s="32">
        <v>91042.566699999996</v>
      </c>
      <c r="E28" s="32">
        <v>76118.058900000004</v>
      </c>
      <c r="F28" s="32">
        <v>14924.507799999999</v>
      </c>
      <c r="G28" s="32">
        <v>76118.058900000004</v>
      </c>
      <c r="H28" s="32">
        <v>0.16392889986481499</v>
      </c>
    </row>
    <row r="29" spans="1:8" ht="14.25">
      <c r="A29" s="32">
        <v>28</v>
      </c>
      <c r="B29" s="33">
        <v>75</v>
      </c>
      <c r="C29" s="32">
        <v>318</v>
      </c>
      <c r="D29" s="32">
        <v>167347.43589743599</v>
      </c>
      <c r="E29" s="32">
        <v>159520.979059829</v>
      </c>
      <c r="F29" s="32">
        <v>7826.4568376068401</v>
      </c>
      <c r="G29" s="32">
        <v>159520.979059829</v>
      </c>
      <c r="H29" s="32">
        <v>4.6767712906001901E-2</v>
      </c>
    </row>
    <row r="30" spans="1:8" ht="14.25">
      <c r="A30" s="32">
        <v>29</v>
      </c>
      <c r="B30" s="33">
        <v>76</v>
      </c>
      <c r="C30" s="32">
        <v>1549</v>
      </c>
      <c r="D30" s="32">
        <v>291524.05644871801</v>
      </c>
      <c r="E30" s="32">
        <v>271692.280935043</v>
      </c>
      <c r="F30" s="32">
        <v>19831.775513675198</v>
      </c>
      <c r="G30" s="32">
        <v>271692.280935043</v>
      </c>
      <c r="H30" s="32">
        <v>6.8027921109707207E-2</v>
      </c>
    </row>
    <row r="31" spans="1:8" ht="14.25">
      <c r="A31" s="32">
        <v>30</v>
      </c>
      <c r="B31" s="33">
        <v>99</v>
      </c>
      <c r="C31" s="32">
        <v>34</v>
      </c>
      <c r="D31" s="32">
        <v>46335.588003933102</v>
      </c>
      <c r="E31" s="32">
        <v>39253.667120490099</v>
      </c>
      <c r="F31" s="32">
        <v>7081.9208834430101</v>
      </c>
      <c r="G31" s="32">
        <v>39253.667120490099</v>
      </c>
      <c r="H31" s="32">
        <v>0.152839775829366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BBG</cp:lastModifiedBy>
  <dcterms:created xsi:type="dcterms:W3CDTF">2013-06-21T00:28:37Z</dcterms:created>
  <dcterms:modified xsi:type="dcterms:W3CDTF">2014-02-01T06:30:29Z</dcterms:modified>
</cp:coreProperties>
</file>