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6" l="1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<sst xmlns="http://schemas.openxmlformats.org/spreadsheetml/2006/main" count="113" uniqueCount="71">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</sst>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45" Type="http://schemas.openxmlformats.org/officeDocument/2006/relationships/hyperlink" Target="cid:bc84eae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356" Type="http://schemas.openxmlformats.org/officeDocument/2006/relationships/image" Target="cid:d64e537713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334" Type="http://schemas.openxmlformats.org/officeDocument/2006/relationships/image" Target="cid:934e91da13" TargetMode="External"/><Relationship Id="rId350" Type="http://schemas.openxmlformats.org/officeDocument/2006/relationships/image" Target="cid:c6d730e813" TargetMode="External"/><Relationship Id="rId355" Type="http://schemas.openxmlformats.org/officeDocument/2006/relationships/hyperlink" Target="cid:d64e5354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3" sqref="I3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>
      <c r="A3" s="38" t="s">
        <v>5</v>
      </c>
      <c r="B3" s="38"/>
      <c r="C3" s="38"/>
      <c r="D3" s="38"/>
      <c r="E3" s="15">
        <f>RA!D7</f>
        <v>23102953.407099999</v>
      </c>
      <c r="F3" s="25">
        <f>RA!I7</f>
        <v>2577433.0087000001</v>
      </c>
      <c r="G3" s="16">
        <f>E3-F3</f>
        <v>20525520.398400001</v>
      </c>
      <c r="H3" s="27">
        <f>RA!J7</f>
        <v>11.1562922855911</v>
      </c>
      <c r="I3" s="20">
        <f>SUM(I4:I39)</f>
        <v>23102956.700456008</v>
      </c>
      <c r="J3" s="21">
        <f>SUM(J4:J39)</f>
        <v>20525520.377634164</v>
      </c>
      <c r="K3" s="22">
        <f>E3-I3</f>
        <v>-3.2933560088276863</v>
      </c>
      <c r="L3" s="22">
        <f>G3-J3</f>
        <v>2.0765837281942368E-2</v>
      </c>
    </row>
    <row r="4" spans="1:12">
      <c r="A4" s="39">
        <f>RA!A8</f>
        <v>41674</v>
      </c>
      <c r="B4" s="12">
        <v>12</v>
      </c>
      <c r="C4" s="36" t="s">
        <v>6</v>
      </c>
      <c r="D4" s="36"/>
      <c r="E4" s="15">
        <f>VLOOKUP(C4,RA!B8:D39,3,0)</f>
        <v>853495.45349999995</v>
      </c>
      <c r="F4" s="25">
        <f>VLOOKUP(C4,RA!B8:I43,8,0)</f>
        <v>108237.7577</v>
      </c>
      <c r="G4" s="16">
        <f t="shared" ref="G4:G39" si="0">E4-F4</f>
        <v>745257.69579999999</v>
      </c>
      <c r="H4" s="27">
        <f>RA!J8</f>
        <v>12.681702902592001</v>
      </c>
      <c r="I4" s="20">
        <f>VLOOKUP(B4,RMS!B:D,3,FALSE)</f>
        <v>853496.18513931602</v>
      </c>
      <c r="J4" s="21">
        <f>VLOOKUP(B4,RMS!B:E,4,FALSE)</f>
        <v>745257.69812136795</v>
      </c>
      <c r="K4" s="22">
        <f t="shared" ref="K4:K39" si="1">E4-I4</f>
        <v>-0.73163931607268751</v>
      </c>
      <c r="L4" s="22">
        <f t="shared" ref="L4:L39" si="2">G4-J4</f>
        <v>-2.3213679669424891E-3</v>
      </c>
    </row>
    <row r="5" spans="1:12">
      <c r="A5" s="39"/>
      <c r="B5" s="12">
        <v>13</v>
      </c>
      <c r="C5" s="36" t="s">
        <v>7</v>
      </c>
      <c r="D5" s="36"/>
      <c r="E5" s="15">
        <f>VLOOKUP(C5,RA!B8:D40,3,0)</f>
        <v>205427.47169999999</v>
      </c>
      <c r="F5" s="25">
        <f>VLOOKUP(C5,RA!B9:I44,8,0)</f>
        <v>49298.446900000003</v>
      </c>
      <c r="G5" s="16">
        <f t="shared" si="0"/>
        <v>156129.02479999998</v>
      </c>
      <c r="H5" s="27">
        <f>RA!J9</f>
        <v>23.9979816195148</v>
      </c>
      <c r="I5" s="20">
        <f>VLOOKUP(B5,RMS!B:D,3,FALSE)</f>
        <v>205427.54722272101</v>
      </c>
      <c r="J5" s="21">
        <f>VLOOKUP(B5,RMS!B:E,4,FALSE)</f>
        <v>156129.01052061899</v>
      </c>
      <c r="K5" s="22">
        <f t="shared" si="1"/>
        <v>-7.5522721017478034E-2</v>
      </c>
      <c r="L5" s="22">
        <f t="shared" si="2"/>
        <v>1.4279380993684754E-2</v>
      </c>
    </row>
    <row r="6" spans="1:12">
      <c r="A6" s="39"/>
      <c r="B6" s="12">
        <v>14</v>
      </c>
      <c r="C6" s="36" t="s">
        <v>8</v>
      </c>
      <c r="D6" s="36"/>
      <c r="E6" s="15">
        <f>VLOOKUP(C6,RA!B10:D41,3,0)</f>
        <v>427685.761</v>
      </c>
      <c r="F6" s="25">
        <f>VLOOKUP(C6,RA!B10:I45,8,0)</f>
        <v>100997.7711</v>
      </c>
      <c r="G6" s="16">
        <f t="shared" si="0"/>
        <v>326687.98989999999</v>
      </c>
      <c r="H6" s="27">
        <f>RA!J10</f>
        <v>23.614948242338102</v>
      </c>
      <c r="I6" s="20">
        <f>VLOOKUP(B6,RMS!B:D,3,FALSE)</f>
        <v>427687.66204358998</v>
      </c>
      <c r="J6" s="21">
        <f>VLOOKUP(B6,RMS!B:E,4,FALSE)</f>
        <v>326687.989315385</v>
      </c>
      <c r="K6" s="22">
        <f t="shared" si="1"/>
        <v>-1.9010435899836011</v>
      </c>
      <c r="L6" s="22">
        <f t="shared" si="2"/>
        <v>5.8461498701944947E-4</v>
      </c>
    </row>
    <row r="7" spans="1:12">
      <c r="A7" s="39"/>
      <c r="B7" s="12">
        <v>15</v>
      </c>
      <c r="C7" s="36" t="s">
        <v>9</v>
      </c>
      <c r="D7" s="36"/>
      <c r="E7" s="15">
        <f>VLOOKUP(C7,RA!B10:D42,3,0)</f>
        <v>79706.616800000003</v>
      </c>
      <c r="F7" s="25">
        <f>VLOOKUP(C7,RA!B11:I46,8,0)</f>
        <v>17828.558099999998</v>
      </c>
      <c r="G7" s="16">
        <f t="shared" si="0"/>
        <v>61878.058700000009</v>
      </c>
      <c r="H7" s="27">
        <f>RA!J11</f>
        <v>22.367726564954399</v>
      </c>
      <c r="I7" s="20">
        <f>VLOOKUP(B7,RMS!B:D,3,FALSE)</f>
        <v>79706.656862393196</v>
      </c>
      <c r="J7" s="21">
        <f>VLOOKUP(B7,RMS!B:E,4,FALSE)</f>
        <v>61878.058384615397</v>
      </c>
      <c r="K7" s="22">
        <f t="shared" si="1"/>
        <v>-4.0062393192783929E-2</v>
      </c>
      <c r="L7" s="22">
        <f t="shared" si="2"/>
        <v>3.1538461189484224E-4</v>
      </c>
    </row>
    <row r="8" spans="1:12">
      <c r="A8" s="39"/>
      <c r="B8" s="12">
        <v>16</v>
      </c>
      <c r="C8" s="36" t="s">
        <v>10</v>
      </c>
      <c r="D8" s="36"/>
      <c r="E8" s="15">
        <f>VLOOKUP(C8,RA!B12:D43,3,0)</f>
        <v>185411.15410000001</v>
      </c>
      <c r="F8" s="25">
        <f>VLOOKUP(C8,RA!B12:I47,8,0)</f>
        <v>-2462.6075000000001</v>
      </c>
      <c r="G8" s="16">
        <f t="shared" si="0"/>
        <v>187873.76160000003</v>
      </c>
      <c r="H8" s="27">
        <f>RA!J12</f>
        <v>-1.3281873531038</v>
      </c>
      <c r="I8" s="20">
        <f>VLOOKUP(B8,RMS!B:D,3,FALSE)</f>
        <v>185411.15742906</v>
      </c>
      <c r="J8" s="21">
        <f>VLOOKUP(B8,RMS!B:E,4,FALSE)</f>
        <v>187873.761924786</v>
      </c>
      <c r="K8" s="22">
        <f t="shared" si="1"/>
        <v>-3.3290599822066724E-3</v>
      </c>
      <c r="L8" s="22">
        <f t="shared" si="2"/>
        <v>-3.2478597131557763E-4</v>
      </c>
    </row>
    <row r="9" spans="1:12">
      <c r="A9" s="39"/>
      <c r="B9" s="12">
        <v>17</v>
      </c>
      <c r="C9" s="36" t="s">
        <v>11</v>
      </c>
      <c r="D9" s="36"/>
      <c r="E9" s="15">
        <f>VLOOKUP(C9,RA!B12:D44,3,0)</f>
        <v>403898.58720000001</v>
      </c>
      <c r="F9" s="25">
        <f>VLOOKUP(C9,RA!B13:I48,8,0)</f>
        <v>76275.678199999995</v>
      </c>
      <c r="G9" s="16">
        <f t="shared" si="0"/>
        <v>327622.90899999999</v>
      </c>
      <c r="H9" s="27">
        <f>RA!J13</f>
        <v>18.884858877268201</v>
      </c>
      <c r="I9" s="20">
        <f>VLOOKUP(B9,RMS!B:D,3,FALSE)</f>
        <v>403898.766658974</v>
      </c>
      <c r="J9" s="21">
        <f>VLOOKUP(B9,RMS!B:E,4,FALSE)</f>
        <v>327622.90856410301</v>
      </c>
      <c r="K9" s="22">
        <f t="shared" si="1"/>
        <v>-0.17945897398749366</v>
      </c>
      <c r="L9" s="22">
        <f t="shared" si="2"/>
        <v>4.3589697452262044E-4</v>
      </c>
    </row>
    <row r="10" spans="1:12">
      <c r="A10" s="39"/>
      <c r="B10" s="12">
        <v>18</v>
      </c>
      <c r="C10" s="36" t="s">
        <v>12</v>
      </c>
      <c r="D10" s="36"/>
      <c r="E10" s="15">
        <f>VLOOKUP(C10,RA!B14:D45,3,0)</f>
        <v>169202.5785</v>
      </c>
      <c r="F10" s="25">
        <f>VLOOKUP(C10,RA!B14:I49,8,0)</f>
        <v>22456.108400000001</v>
      </c>
      <c r="G10" s="16">
        <f t="shared" si="0"/>
        <v>146746.47010000001</v>
      </c>
      <c r="H10" s="27">
        <f>RA!J14</f>
        <v>13.271729425801899</v>
      </c>
      <c r="I10" s="20">
        <f>VLOOKUP(B10,RMS!B:D,3,FALSE)</f>
        <v>169202.584913675</v>
      </c>
      <c r="J10" s="21">
        <f>VLOOKUP(B10,RMS!B:E,4,FALSE)</f>
        <v>146746.469520513</v>
      </c>
      <c r="K10" s="22">
        <f t="shared" si="1"/>
        <v>-6.4136750006582588E-3</v>
      </c>
      <c r="L10" s="22">
        <f t="shared" si="2"/>
        <v>5.7948700850829482E-4</v>
      </c>
    </row>
    <row r="11" spans="1:12">
      <c r="A11" s="39"/>
      <c r="B11" s="12">
        <v>19</v>
      </c>
      <c r="C11" s="36" t="s">
        <v>13</v>
      </c>
      <c r="D11" s="36"/>
      <c r="E11" s="15">
        <f>VLOOKUP(C11,RA!B14:D46,3,0)</f>
        <v>88075.766199999998</v>
      </c>
      <c r="F11" s="25">
        <f>VLOOKUP(C11,RA!B15:I50,8,0)</f>
        <v>14337.427100000001</v>
      </c>
      <c r="G11" s="16">
        <f t="shared" si="0"/>
        <v>73738.339099999997</v>
      </c>
      <c r="H11" s="27">
        <f>RA!J15</f>
        <v>16.278515326727899</v>
      </c>
      <c r="I11" s="20">
        <f>VLOOKUP(B11,RMS!B:D,3,FALSE)</f>
        <v>88075.795651282097</v>
      </c>
      <c r="J11" s="21">
        <f>VLOOKUP(B11,RMS!B:E,4,FALSE)</f>
        <v>73738.338529059794</v>
      </c>
      <c r="K11" s="22">
        <f t="shared" si="1"/>
        <v>-2.9451282098307274E-2</v>
      </c>
      <c r="L11" s="22">
        <f t="shared" si="2"/>
        <v>5.7094020303338766E-4</v>
      </c>
    </row>
    <row r="12" spans="1:12">
      <c r="A12" s="39"/>
      <c r="B12" s="12">
        <v>21</v>
      </c>
      <c r="C12" s="36" t="s">
        <v>14</v>
      </c>
      <c r="D12" s="36"/>
      <c r="E12" s="15">
        <f>VLOOKUP(C12,RA!B16:D47,3,0)</f>
        <v>1848182.0891</v>
      </c>
      <c r="F12" s="25">
        <f>VLOOKUP(C12,RA!B16:I51,8,0)</f>
        <v>127431.66310000001</v>
      </c>
      <c r="G12" s="16">
        <f t="shared" si="0"/>
        <v>1720750.426</v>
      </c>
      <c r="H12" s="27">
        <f>RA!J16</f>
        <v>6.8949733823064401</v>
      </c>
      <c r="I12" s="20">
        <f>VLOOKUP(B12,RMS!B:D,3,FALSE)</f>
        <v>1848181.8589999999</v>
      </c>
      <c r="J12" s="21">
        <f>VLOOKUP(B12,RMS!B:E,4,FALSE)</f>
        <v>1720750.426</v>
      </c>
      <c r="K12" s="22">
        <f t="shared" si="1"/>
        <v>0.23010000004433095</v>
      </c>
      <c r="L12" s="22">
        <f t="shared" si="2"/>
        <v>0</v>
      </c>
    </row>
    <row r="13" spans="1:12">
      <c r="A13" s="39"/>
      <c r="B13" s="12">
        <v>22</v>
      </c>
      <c r="C13" s="36" t="s">
        <v>15</v>
      </c>
      <c r="D13" s="36"/>
      <c r="E13" s="15">
        <f>VLOOKUP(C13,RA!B16:D48,3,0)</f>
        <v>2509724.5140999998</v>
      </c>
      <c r="F13" s="25">
        <f>VLOOKUP(C13,RA!B17:I52,8,0)</f>
        <v>-52218.051899999999</v>
      </c>
      <c r="G13" s="16">
        <f t="shared" si="0"/>
        <v>2561942.5659999996</v>
      </c>
      <c r="H13" s="27">
        <f>RA!J17</f>
        <v>-2.0806288342258799</v>
      </c>
      <c r="I13" s="20">
        <f>VLOOKUP(B13,RMS!B:D,3,FALSE)</f>
        <v>2509724.59440513</v>
      </c>
      <c r="J13" s="21">
        <f>VLOOKUP(B13,RMS!B:E,4,FALSE)</f>
        <v>2561942.56585128</v>
      </c>
      <c r="K13" s="22">
        <f t="shared" si="1"/>
        <v>-8.030513022094965E-2</v>
      </c>
      <c r="L13" s="22">
        <f t="shared" si="2"/>
        <v>1.4871964231133461E-4</v>
      </c>
    </row>
    <row r="14" spans="1:12">
      <c r="A14" s="39"/>
      <c r="B14" s="12">
        <v>23</v>
      </c>
      <c r="C14" s="36" t="s">
        <v>16</v>
      </c>
      <c r="D14" s="36"/>
      <c r="E14" s="15">
        <f>VLOOKUP(C14,RA!B18:D49,3,0)</f>
        <v>3461342.0592</v>
      </c>
      <c r="F14" s="25">
        <f>VLOOKUP(C14,RA!B18:I53,8,0)</f>
        <v>393208.53090000001</v>
      </c>
      <c r="G14" s="16">
        <f t="shared" si="0"/>
        <v>3068133.5282999999</v>
      </c>
      <c r="H14" s="27">
        <f>RA!J18</f>
        <v>11.360002108282799</v>
      </c>
      <c r="I14" s="20">
        <f>VLOOKUP(B14,RMS!B:D,3,FALSE)</f>
        <v>3461342.03403932</v>
      </c>
      <c r="J14" s="21">
        <f>VLOOKUP(B14,RMS!B:E,4,FALSE)</f>
        <v>3068133.5487709399</v>
      </c>
      <c r="K14" s="22">
        <f t="shared" si="1"/>
        <v>2.5160680059343576E-2</v>
      </c>
      <c r="L14" s="22">
        <f t="shared" si="2"/>
        <v>-2.0470940042287111E-2</v>
      </c>
    </row>
    <row r="15" spans="1:12">
      <c r="A15" s="39"/>
      <c r="B15" s="12">
        <v>24</v>
      </c>
      <c r="C15" s="36" t="s">
        <v>17</v>
      </c>
      <c r="D15" s="36"/>
      <c r="E15" s="15">
        <f>VLOOKUP(C15,RA!B18:D50,3,0)</f>
        <v>1399495.9447000001</v>
      </c>
      <c r="F15" s="25">
        <f>VLOOKUP(C15,RA!B19:I54,8,0)</f>
        <v>168422.47080000001</v>
      </c>
      <c r="G15" s="16">
        <f t="shared" si="0"/>
        <v>1231073.4739000001</v>
      </c>
      <c r="H15" s="27">
        <f>RA!J19</f>
        <v>12.0345093844558</v>
      </c>
      <c r="I15" s="20">
        <f>VLOOKUP(B15,RMS!B:D,3,FALSE)</f>
        <v>1399495.99313077</v>
      </c>
      <c r="J15" s="21">
        <f>VLOOKUP(B15,RMS!B:E,4,FALSE)</f>
        <v>1231073.4738316201</v>
      </c>
      <c r="K15" s="22">
        <f t="shared" si="1"/>
        <v>-4.8430769937112927E-2</v>
      </c>
      <c r="L15" s="22">
        <f t="shared" si="2"/>
        <v>6.8380031734704971E-5</v>
      </c>
    </row>
    <row r="16" spans="1:12">
      <c r="A16" s="39"/>
      <c r="B16" s="12">
        <v>25</v>
      </c>
      <c r="C16" s="36" t="s">
        <v>18</v>
      </c>
      <c r="D16" s="36"/>
      <c r="E16" s="15">
        <f>VLOOKUP(C16,RA!B20:D51,3,0)</f>
        <v>1009309.9404</v>
      </c>
      <c r="F16" s="25">
        <f>VLOOKUP(C16,RA!B20:I55,8,0)</f>
        <v>92701.483600000007</v>
      </c>
      <c r="G16" s="16">
        <f t="shared" si="0"/>
        <v>916608.45679999993</v>
      </c>
      <c r="H16" s="27">
        <f>RA!J20</f>
        <v>9.1846399098438898</v>
      </c>
      <c r="I16" s="20">
        <f>VLOOKUP(B16,RMS!B:D,3,FALSE)</f>
        <v>1009309.9382</v>
      </c>
      <c r="J16" s="21">
        <f>VLOOKUP(B16,RMS!B:E,4,FALSE)</f>
        <v>916608.45680000004</v>
      </c>
      <c r="K16" s="22">
        <f t="shared" si="1"/>
        <v>2.199999988079071E-3</v>
      </c>
      <c r="L16" s="22">
        <f t="shared" si="2"/>
        <v>0</v>
      </c>
    </row>
    <row r="17" spans="1:12">
      <c r="A17" s="39"/>
      <c r="B17" s="12">
        <v>26</v>
      </c>
      <c r="C17" s="36" t="s">
        <v>19</v>
      </c>
      <c r="D17" s="36"/>
      <c r="E17" s="15">
        <f>VLOOKUP(C17,RA!B20:D52,3,0)</f>
        <v>826610.39320000005</v>
      </c>
      <c r="F17" s="25">
        <f>VLOOKUP(C17,RA!B21:I56,8,0)</f>
        <v>78959.456600000005</v>
      </c>
      <c r="G17" s="16">
        <f t="shared" si="0"/>
        <v>747650.93660000002</v>
      </c>
      <c r="H17" s="27">
        <f>RA!J21</f>
        <v>9.55219741362429</v>
      </c>
      <c r="I17" s="20">
        <f>VLOOKUP(B17,RMS!B:D,3,FALSE)</f>
        <v>826610.24694774998</v>
      </c>
      <c r="J17" s="21">
        <f>VLOOKUP(B17,RMS!B:E,4,FALSE)</f>
        <v>747650.93606081198</v>
      </c>
      <c r="K17" s="22">
        <f t="shared" si="1"/>
        <v>0.14625225006602705</v>
      </c>
      <c r="L17" s="22">
        <f t="shared" si="2"/>
        <v>5.3918804042041302E-4</v>
      </c>
    </row>
    <row r="18" spans="1:12">
      <c r="A18" s="39"/>
      <c r="B18" s="12">
        <v>27</v>
      </c>
      <c r="C18" s="36" t="s">
        <v>20</v>
      </c>
      <c r="D18" s="36"/>
      <c r="E18" s="15">
        <f>VLOOKUP(C18,RA!B22:D53,3,0)</f>
        <v>2103668.8317</v>
      </c>
      <c r="F18" s="25">
        <f>VLOOKUP(C18,RA!B22:I57,8,0)</f>
        <v>268125.0956</v>
      </c>
      <c r="G18" s="16">
        <f t="shared" si="0"/>
        <v>1835543.7360999999</v>
      </c>
      <c r="H18" s="27">
        <f>RA!J22</f>
        <v>12.745594342590699</v>
      </c>
      <c r="I18" s="20">
        <f>VLOOKUP(B18,RMS!B:D,3,FALSE)</f>
        <v>2103668.88135385</v>
      </c>
      <c r="J18" s="21">
        <f>VLOOKUP(B18,RMS!B:E,4,FALSE)</f>
        <v>1835543.7350230799</v>
      </c>
      <c r="K18" s="22">
        <f t="shared" si="1"/>
        <v>-4.965385003015399E-2</v>
      </c>
      <c r="L18" s="22">
        <f t="shared" si="2"/>
        <v>1.0769199579954147E-3</v>
      </c>
    </row>
    <row r="19" spans="1:12">
      <c r="A19" s="39"/>
      <c r="B19" s="12">
        <v>29</v>
      </c>
      <c r="C19" s="36" t="s">
        <v>21</v>
      </c>
      <c r="D19" s="36"/>
      <c r="E19" s="15">
        <f>VLOOKUP(C19,RA!B22:D54,3,0)</f>
        <v>1901214.0486000001</v>
      </c>
      <c r="F19" s="25">
        <f>VLOOKUP(C19,RA!B23:I58,8,0)</f>
        <v>239924.55489999999</v>
      </c>
      <c r="G19" s="16">
        <f t="shared" si="0"/>
        <v>1661289.4937</v>
      </c>
      <c r="H19" s="27">
        <f>RA!J23</f>
        <v>12.6195446050209</v>
      </c>
      <c r="I19" s="20">
        <f>VLOOKUP(B19,RMS!B:D,3,FALSE)</f>
        <v>1901214.6774299101</v>
      </c>
      <c r="J19" s="21">
        <f>VLOOKUP(B19,RMS!B:E,4,FALSE)</f>
        <v>1661289.54126752</v>
      </c>
      <c r="K19" s="22">
        <f t="shared" si="1"/>
        <v>-0.62882990995422006</v>
      </c>
      <c r="L19" s="22">
        <f t="shared" si="2"/>
        <v>-4.7567520057782531E-2</v>
      </c>
    </row>
    <row r="20" spans="1:12">
      <c r="A20" s="39"/>
      <c r="B20" s="12">
        <v>31</v>
      </c>
      <c r="C20" s="36" t="s">
        <v>22</v>
      </c>
      <c r="D20" s="36"/>
      <c r="E20" s="15">
        <f>VLOOKUP(C20,RA!B24:D55,3,0)</f>
        <v>487113.52140000003</v>
      </c>
      <c r="F20" s="25">
        <f>VLOOKUP(C20,RA!B24:I59,8,0)</f>
        <v>94597.991899999994</v>
      </c>
      <c r="G20" s="16">
        <f t="shared" si="0"/>
        <v>392515.52950000006</v>
      </c>
      <c r="H20" s="27">
        <f>RA!J24</f>
        <v>19.420112097918899</v>
      </c>
      <c r="I20" s="20">
        <f>VLOOKUP(B20,RMS!B:D,3,FALSE)</f>
        <v>487113.50872571702</v>
      </c>
      <c r="J20" s="21">
        <f>VLOOKUP(B20,RMS!B:E,4,FALSE)</f>
        <v>392515.53201342199</v>
      </c>
      <c r="K20" s="22">
        <f t="shared" si="1"/>
        <v>1.2674283003434539E-2</v>
      </c>
      <c r="L20" s="22">
        <f t="shared" si="2"/>
        <v>-2.5134219322353601E-3</v>
      </c>
    </row>
    <row r="21" spans="1:12">
      <c r="A21" s="39"/>
      <c r="B21" s="12">
        <v>32</v>
      </c>
      <c r="C21" s="36" t="s">
        <v>23</v>
      </c>
      <c r="D21" s="36"/>
      <c r="E21" s="15">
        <f>VLOOKUP(C21,RA!B24:D56,3,0)</f>
        <v>433237.96759999997</v>
      </c>
      <c r="F21" s="25">
        <f>VLOOKUP(C21,RA!B25:I60,8,0)</f>
        <v>47534.235399999998</v>
      </c>
      <c r="G21" s="16">
        <f t="shared" si="0"/>
        <v>385703.73219999997</v>
      </c>
      <c r="H21" s="27">
        <f>RA!J25</f>
        <v>10.971853566603199</v>
      </c>
      <c r="I21" s="20">
        <f>VLOOKUP(B21,RMS!B:D,3,FALSE)</f>
        <v>433237.96650911402</v>
      </c>
      <c r="J21" s="21">
        <f>VLOOKUP(B21,RMS!B:E,4,FALSE)</f>
        <v>385703.726337709</v>
      </c>
      <c r="K21" s="22">
        <f t="shared" si="1"/>
        <v>1.0908859549090266E-3</v>
      </c>
      <c r="L21" s="22">
        <f t="shared" si="2"/>
        <v>5.8622909709811211E-3</v>
      </c>
    </row>
    <row r="22" spans="1:12">
      <c r="A22" s="39"/>
      <c r="B22" s="12">
        <v>33</v>
      </c>
      <c r="C22" s="36" t="s">
        <v>24</v>
      </c>
      <c r="D22" s="36"/>
      <c r="E22" s="15">
        <f>VLOOKUP(C22,RA!B26:D57,3,0)</f>
        <v>447895.38290000003</v>
      </c>
      <c r="F22" s="25">
        <f>VLOOKUP(C22,RA!B26:I61,8,0)</f>
        <v>106348.4699</v>
      </c>
      <c r="G22" s="16">
        <f t="shared" si="0"/>
        <v>341546.91300000006</v>
      </c>
      <c r="H22" s="27">
        <f>RA!J26</f>
        <v>23.744042461751398</v>
      </c>
      <c r="I22" s="20">
        <f>VLOOKUP(B22,RMS!B:D,3,FALSE)</f>
        <v>447895.36334181199</v>
      </c>
      <c r="J22" s="21">
        <f>VLOOKUP(B22,RMS!B:E,4,FALSE)</f>
        <v>341546.88774284802</v>
      </c>
      <c r="K22" s="22">
        <f t="shared" si="1"/>
        <v>1.9558188039809465E-2</v>
      </c>
      <c r="L22" s="22">
        <f t="shared" si="2"/>
        <v>2.5257152039557695E-2</v>
      </c>
    </row>
    <row r="23" spans="1:12">
      <c r="A23" s="39"/>
      <c r="B23" s="12">
        <v>34</v>
      </c>
      <c r="C23" s="36" t="s">
        <v>25</v>
      </c>
      <c r="D23" s="36"/>
      <c r="E23" s="15">
        <f>VLOOKUP(C23,RA!B26:D58,3,0)</f>
        <v>267121.64120000001</v>
      </c>
      <c r="F23" s="25">
        <f>VLOOKUP(C23,RA!B27:I62,8,0)</f>
        <v>78144.486399999994</v>
      </c>
      <c r="G23" s="16">
        <f t="shared" si="0"/>
        <v>188977.15480000002</v>
      </c>
      <c r="H23" s="27">
        <f>RA!J27</f>
        <v>29.254270095432499</v>
      </c>
      <c r="I23" s="20">
        <f>VLOOKUP(B23,RMS!B:D,3,FALSE)</f>
        <v>267121.62943048199</v>
      </c>
      <c r="J23" s="21">
        <f>VLOOKUP(B23,RMS!B:E,4,FALSE)</f>
        <v>188977.16006490201</v>
      </c>
      <c r="K23" s="22">
        <f t="shared" si="1"/>
        <v>1.1769518023356795E-2</v>
      </c>
      <c r="L23" s="22">
        <f t="shared" si="2"/>
        <v>-5.2649019926320761E-3</v>
      </c>
    </row>
    <row r="24" spans="1:12">
      <c r="A24" s="39"/>
      <c r="B24" s="12">
        <v>35</v>
      </c>
      <c r="C24" s="36" t="s">
        <v>26</v>
      </c>
      <c r="D24" s="36"/>
      <c r="E24" s="15">
        <f>VLOOKUP(C24,RA!B28:D59,3,0)</f>
        <v>663276.5845</v>
      </c>
      <c r="F24" s="25">
        <f>VLOOKUP(C24,RA!B28:I63,8,0)</f>
        <v>73086.995500000005</v>
      </c>
      <c r="G24" s="16">
        <f t="shared" si="0"/>
        <v>590189.58900000004</v>
      </c>
      <c r="H24" s="27">
        <f>RA!J28</f>
        <v>11.0190827187267</v>
      </c>
      <c r="I24" s="20">
        <f>VLOOKUP(B24,RMS!B:D,3,FALSE)</f>
        <v>663276.58508849598</v>
      </c>
      <c r="J24" s="21">
        <f>VLOOKUP(B24,RMS!B:E,4,FALSE)</f>
        <v>590189.59073628299</v>
      </c>
      <c r="K24" s="22">
        <f t="shared" si="1"/>
        <v>-5.8849598281085491E-4</v>
      </c>
      <c r="L24" s="22">
        <f t="shared" si="2"/>
        <v>-1.7362829530611634E-3</v>
      </c>
    </row>
    <row r="25" spans="1:12">
      <c r="A25" s="39"/>
      <c r="B25" s="12">
        <v>36</v>
      </c>
      <c r="C25" s="36" t="s">
        <v>27</v>
      </c>
      <c r="D25" s="36"/>
      <c r="E25" s="15">
        <f>VLOOKUP(C25,RA!B28:D60,3,0)</f>
        <v>687223.03189999994</v>
      </c>
      <c r="F25" s="25">
        <f>VLOOKUP(C25,RA!B29:I64,8,0)</f>
        <v>131134.88759999999</v>
      </c>
      <c r="G25" s="16">
        <f t="shared" si="0"/>
        <v>556088.14429999993</v>
      </c>
      <c r="H25" s="27">
        <f>RA!J29</f>
        <v>19.0818528356718</v>
      </c>
      <c r="I25" s="20">
        <f>VLOOKUP(B25,RMS!B:D,3,FALSE)</f>
        <v>687223.03135575203</v>
      </c>
      <c r="J25" s="21">
        <f>VLOOKUP(B25,RMS!B:E,4,FALSE)</f>
        <v>556088.11060949101</v>
      </c>
      <c r="K25" s="22">
        <f t="shared" si="1"/>
        <v>5.4424791596829891E-4</v>
      </c>
      <c r="L25" s="22">
        <f t="shared" si="2"/>
        <v>3.3690508920699358E-2</v>
      </c>
    </row>
    <row r="26" spans="1:12">
      <c r="A26" s="39"/>
      <c r="B26" s="12">
        <v>37</v>
      </c>
      <c r="C26" s="36" t="s">
        <v>28</v>
      </c>
      <c r="D26" s="36"/>
      <c r="E26" s="15">
        <f>VLOOKUP(C26,RA!B30:D61,3,0)</f>
        <v>1022515.974</v>
      </c>
      <c r="F26" s="25">
        <f>VLOOKUP(C26,RA!B30:I65,8,0)</f>
        <v>184057.29949999999</v>
      </c>
      <c r="G26" s="16">
        <f t="shared" si="0"/>
        <v>838458.67450000008</v>
      </c>
      <c r="H26" s="27">
        <f>RA!J30</f>
        <v>18.0004326758811</v>
      </c>
      <c r="I26" s="20">
        <f>VLOOKUP(B26,RMS!B:D,3,FALSE)</f>
        <v>1022515.96709381</v>
      </c>
      <c r="J26" s="21">
        <f>VLOOKUP(B26,RMS!B:E,4,FALSE)</f>
        <v>838458.67828134005</v>
      </c>
      <c r="K26" s="22">
        <f t="shared" si="1"/>
        <v>6.9061900721862912E-3</v>
      </c>
      <c r="L26" s="22">
        <f t="shared" si="2"/>
        <v>-3.7813399685546756E-3</v>
      </c>
    </row>
    <row r="27" spans="1:12">
      <c r="A27" s="39"/>
      <c r="B27" s="12">
        <v>38</v>
      </c>
      <c r="C27" s="36" t="s">
        <v>29</v>
      </c>
      <c r="D27" s="36"/>
      <c r="E27" s="15">
        <f>VLOOKUP(C27,RA!B30:D62,3,0)</f>
        <v>283165.14159999997</v>
      </c>
      <c r="F27" s="25">
        <f>VLOOKUP(C27,RA!B31:I66,8,0)</f>
        <v>23779.1266</v>
      </c>
      <c r="G27" s="16">
        <f t="shared" si="0"/>
        <v>259386.01499999998</v>
      </c>
      <c r="H27" s="27">
        <f>RA!J31</f>
        <v>8.3976178937979906</v>
      </c>
      <c r="I27" s="20">
        <f>VLOOKUP(B27,RMS!B:D,3,FALSE)</f>
        <v>283165.14151504397</v>
      </c>
      <c r="J27" s="21">
        <f>VLOOKUP(B27,RMS!B:E,4,FALSE)</f>
        <v>259386.00580354</v>
      </c>
      <c r="K27" s="22">
        <f t="shared" si="1"/>
        <v>8.4956001956015825E-5</v>
      </c>
      <c r="L27" s="22">
        <f t="shared" si="2"/>
        <v>9.1964599851053208E-3</v>
      </c>
    </row>
    <row r="28" spans="1:12">
      <c r="A28" s="39"/>
      <c r="B28" s="12">
        <v>39</v>
      </c>
      <c r="C28" s="36" t="s">
        <v>30</v>
      </c>
      <c r="D28" s="36"/>
      <c r="E28" s="15">
        <f>VLOOKUP(C28,RA!B32:D63,3,0)</f>
        <v>158178.6416</v>
      </c>
      <c r="F28" s="25">
        <f>VLOOKUP(C28,RA!B32:I67,8,0)</f>
        <v>41739.2552</v>
      </c>
      <c r="G28" s="16">
        <f t="shared" si="0"/>
        <v>116439.3864</v>
      </c>
      <c r="H28" s="27">
        <f>RA!J32</f>
        <v>26.387415379093799</v>
      </c>
      <c r="I28" s="20">
        <f>VLOOKUP(B28,RMS!B:D,3,FALSE)</f>
        <v>158178.62400555899</v>
      </c>
      <c r="J28" s="21">
        <f>VLOOKUP(B28,RMS!B:E,4,FALSE)</f>
        <v>116439.38279145899</v>
      </c>
      <c r="K28" s="22">
        <f t="shared" si="1"/>
        <v>1.7594441014807671E-2</v>
      </c>
      <c r="L28" s="22">
        <f t="shared" si="2"/>
        <v>3.6085410101804882E-3</v>
      </c>
    </row>
    <row r="29" spans="1:12">
      <c r="A29" s="39"/>
      <c r="B29" s="12">
        <v>40</v>
      </c>
      <c r="C29" s="36" t="s">
        <v>31</v>
      </c>
      <c r="D29" s="36"/>
      <c r="E29" s="15">
        <f>VLOOKUP(C29,RA!B32:D64,3,0)</f>
        <v>167.29150000000001</v>
      </c>
      <c r="F29" s="25">
        <f>VLOOKUP(C29,RA!B33:I68,8,0)</f>
        <v>32.2102</v>
      </c>
      <c r="G29" s="16">
        <f t="shared" si="0"/>
        <v>135.0813</v>
      </c>
      <c r="H29" s="27">
        <f>RA!J33</f>
        <v>19.2539369902237</v>
      </c>
      <c r="I29" s="20">
        <f>VLOOKUP(B29,RMS!B:D,3,FALSE)</f>
        <v>167.29069999999999</v>
      </c>
      <c r="J29" s="21">
        <f>VLOOKUP(B29,RMS!B:E,4,FALSE)</f>
        <v>135.0813</v>
      </c>
      <c r="K29" s="22">
        <f t="shared" si="1"/>
        <v>8.0000000002655725E-4</v>
      </c>
      <c r="L29" s="22">
        <f t="shared" si="2"/>
        <v>0</v>
      </c>
    </row>
    <row r="30" spans="1:12">
      <c r="A30" s="39"/>
      <c r="B30" s="12">
        <v>41</v>
      </c>
      <c r="C30" s="36" t="s">
        <v>36</v>
      </c>
      <c r="D30" s="36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17.245936580554201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39"/>
      <c r="B31" s="12">
        <v>42</v>
      </c>
      <c r="C31" s="36" t="s">
        <v>32</v>
      </c>
      <c r="D31" s="36"/>
      <c r="E31" s="15">
        <f>VLOOKUP(C31,RA!B34:D66,3,0)</f>
        <v>157055.3775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157055.37719999999</v>
      </c>
      <c r="J31" s="21">
        <f>VLOOKUP(B31,RMS!B:E,4,FALSE)</f>
        <v>129969.70269999999</v>
      </c>
      <c r="K31" s="22">
        <f t="shared" si="1"/>
        <v>3.0000001424923539E-4</v>
      </c>
      <c r="L31" s="22" t="e">
        <f t="shared" si="2"/>
        <v>#N/A</v>
      </c>
    </row>
    <row r="32" spans="1:12">
      <c r="A32" s="39"/>
      <c r="B32" s="12">
        <v>71</v>
      </c>
      <c r="C32" s="36" t="s">
        <v>37</v>
      </c>
      <c r="D32" s="36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39"/>
      <c r="B33" s="12">
        <v>72</v>
      </c>
      <c r="C33" s="36" t="s">
        <v>38</v>
      </c>
      <c r="D33" s="36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39"/>
      <c r="B34" s="12">
        <v>73</v>
      </c>
      <c r="C34" s="36" t="s">
        <v>39</v>
      </c>
      <c r="D34" s="36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5.5862883186806203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39"/>
      <c r="B35" s="12">
        <v>75</v>
      </c>
      <c r="C35" s="36" t="s">
        <v>33</v>
      </c>
      <c r="D35" s="36"/>
      <c r="E35" s="15">
        <f>VLOOKUP(C35,RA!B8:D70,3,0)</f>
        <v>398018.37520000001</v>
      </c>
      <c r="F35" s="25">
        <f>VLOOKUP(C35,RA!B8:I74,8,0)</f>
        <v>22234.454000000002</v>
      </c>
      <c r="G35" s="16">
        <f t="shared" si="0"/>
        <v>375783.92119999998</v>
      </c>
      <c r="H35" s="27">
        <f>RA!J39</f>
        <v>6.38251380020768</v>
      </c>
      <c r="I35" s="20">
        <f>VLOOKUP(B35,RMS!B:D,3,FALSE)</f>
        <v>398018.376068376</v>
      </c>
      <c r="J35" s="21">
        <f>VLOOKUP(B35,RMS!B:E,4,FALSE)</f>
        <v>375783.918547009</v>
      </c>
      <c r="K35" s="22">
        <f t="shared" si="1"/>
        <v>-8.6837599519640207E-4</v>
      </c>
      <c r="L35" s="22">
        <f t="shared" si="2"/>
        <v>2.6529909810051322E-3</v>
      </c>
    </row>
    <row r="36" spans="1:12">
      <c r="A36" s="39"/>
      <c r="B36" s="12">
        <v>76</v>
      </c>
      <c r="C36" s="36" t="s">
        <v>34</v>
      </c>
      <c r="D36" s="36"/>
      <c r="E36" s="15">
        <f>VLOOKUP(C36,RA!B8:D71,3,0)</f>
        <v>598333.09719999996</v>
      </c>
      <c r="F36" s="25">
        <f>VLOOKUP(C36,RA!B8:I75,8,0)</f>
        <v>38188.692499999997</v>
      </c>
      <c r="G36" s="16">
        <f t="shared" si="0"/>
        <v>560144.40469999996</v>
      </c>
      <c r="H36" s="27">
        <f>RA!J40</f>
        <v>0</v>
      </c>
      <c r="I36" s="20">
        <f>VLOOKUP(B36,RMS!B:D,3,FALSE)</f>
        <v>598333.08971794904</v>
      </c>
      <c r="J36" s="21">
        <f>VLOOKUP(B36,RMS!B:E,4,FALSE)</f>
        <v>560144.40252906003</v>
      </c>
      <c r="K36" s="22">
        <f t="shared" si="1"/>
        <v>7.4820509180426598E-3</v>
      </c>
      <c r="L36" s="22">
        <f t="shared" si="2"/>
        <v>2.1709399297833443E-3</v>
      </c>
    </row>
    <row r="37" spans="1:12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21.856075967763299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9"/>
      <c r="B39" s="12">
        <v>99</v>
      </c>
      <c r="C39" s="36" t="s">
        <v>35</v>
      </c>
      <c r="D39" s="36"/>
      <c r="E39" s="15">
        <f>VLOOKUP(C39,RA!B8:D74,3,0)</f>
        <v>27200.169000000002</v>
      </c>
      <c r="F39" s="25">
        <f>VLOOKUP(C39,RA!B8:I78,8,0)</f>
        <v>5944.8896000000004</v>
      </c>
      <c r="G39" s="16">
        <f t="shared" si="0"/>
        <v>21255.279399999999</v>
      </c>
      <c r="H39" s="27">
        <f>RA!J43</f>
        <v>0</v>
      </c>
      <c r="I39" s="20">
        <f>VLOOKUP(B39,RMS!B:D,3,FALSE)</f>
        <v>27200.169276151599</v>
      </c>
      <c r="J39" s="21">
        <f>VLOOKUP(B39,RMS!B:E,4,FALSE)</f>
        <v>21255.279691399999</v>
      </c>
      <c r="K39" s="22">
        <f t="shared" si="1"/>
        <v>-2.7615159706328996E-4</v>
      </c>
      <c r="L39" s="22">
        <f t="shared" si="2"/>
        <v>-2.9139999969629571E-4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selection sqref="A1:W42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54" t="s">
        <v>47</v>
      </c>
      <c r="W1" s="42"/>
    </row>
    <row r="2" spans="1:23" ht="12.7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54"/>
      <c r="W2" s="42"/>
    </row>
    <row r="3" spans="1:23" ht="23.25" thickBo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55" t="s">
        <v>48</v>
      </c>
      <c r="W3" s="42"/>
    </row>
    <row r="4" spans="1:23" ht="15" thickTop="1" thickBo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53"/>
      <c r="W4" s="42"/>
    </row>
    <row r="5" spans="1:23" ht="15" thickTop="1" thickBot="1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>
      <c r="A6" s="61" t="s">
        <v>3</v>
      </c>
      <c r="B6" s="43" t="s">
        <v>4</v>
      </c>
      <c r="C6" s="44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>
      <c r="A7" s="45" t="s">
        <v>5</v>
      </c>
      <c r="B7" s="46"/>
      <c r="C7" s="47"/>
      <c r="D7" s="63">
        <v>23102953.407099999</v>
      </c>
      <c r="E7" s="63">
        <v>26508132.359700002</v>
      </c>
      <c r="F7" s="64">
        <v>87.154210238602701</v>
      </c>
      <c r="G7" s="63">
        <v>37627372.417300001</v>
      </c>
      <c r="H7" s="64">
        <v>-38.600673066190701</v>
      </c>
      <c r="I7" s="63">
        <v>2577433.0087000001</v>
      </c>
      <c r="J7" s="64">
        <v>11.1562922855911</v>
      </c>
      <c r="K7" s="63">
        <v>4436025.9314999999</v>
      </c>
      <c r="L7" s="64">
        <v>11.789358773987701</v>
      </c>
      <c r="M7" s="64">
        <v>-0.418977019408797</v>
      </c>
      <c r="N7" s="63">
        <v>90926014.988800004</v>
      </c>
      <c r="O7" s="63">
        <v>1134871725.3039999</v>
      </c>
      <c r="P7" s="63">
        <v>922287</v>
      </c>
      <c r="Q7" s="63">
        <v>850022</v>
      </c>
      <c r="R7" s="64">
        <v>8.5015446659027596</v>
      </c>
      <c r="S7" s="63">
        <v>25.049635750151499</v>
      </c>
      <c r="T7" s="63">
        <v>26.2063479155834</v>
      </c>
      <c r="U7" s="65">
        <v>-4.6176805801451</v>
      </c>
      <c r="V7" s="53"/>
      <c r="W7" s="53"/>
    </row>
    <row r="8" spans="1:23" ht="14.25" thickBot="1">
      <c r="A8" s="48">
        <v>41674</v>
      </c>
      <c r="B8" s="51" t="s">
        <v>6</v>
      </c>
      <c r="C8" s="52"/>
      <c r="D8" s="66">
        <v>853495.45349999995</v>
      </c>
      <c r="E8" s="66">
        <v>863953.28929999995</v>
      </c>
      <c r="F8" s="67">
        <v>98.789536896320698</v>
      </c>
      <c r="G8" s="66">
        <v>1463788.4731000001</v>
      </c>
      <c r="H8" s="67">
        <v>-41.692705661735801</v>
      </c>
      <c r="I8" s="66">
        <v>108237.7577</v>
      </c>
      <c r="J8" s="67">
        <v>12.681702902592001</v>
      </c>
      <c r="K8" s="66">
        <v>295099.2279</v>
      </c>
      <c r="L8" s="67">
        <v>20.159963910293801</v>
      </c>
      <c r="M8" s="67">
        <v>-0.63321572045360097</v>
      </c>
      <c r="N8" s="66">
        <v>3121045.3522000001</v>
      </c>
      <c r="O8" s="66">
        <v>45024540.991099998</v>
      </c>
      <c r="P8" s="66">
        <v>32267</v>
      </c>
      <c r="Q8" s="66">
        <v>29656</v>
      </c>
      <c r="R8" s="67">
        <v>8.8042891826274605</v>
      </c>
      <c r="S8" s="66">
        <v>26.451032122602001</v>
      </c>
      <c r="T8" s="66">
        <v>27.184168556110102</v>
      </c>
      <c r="U8" s="68">
        <v>-2.7716742020118401</v>
      </c>
      <c r="V8" s="53"/>
      <c r="W8" s="53"/>
    </row>
    <row r="9" spans="1:23" ht="12" customHeight="1" thickBot="1">
      <c r="A9" s="49"/>
      <c r="B9" s="51" t="s">
        <v>7</v>
      </c>
      <c r="C9" s="52"/>
      <c r="D9" s="66">
        <v>205427.47169999999</v>
      </c>
      <c r="E9" s="66">
        <v>176518.33859999999</v>
      </c>
      <c r="F9" s="67">
        <v>116.377410601801</v>
      </c>
      <c r="G9" s="66">
        <v>193890.11540000001</v>
      </c>
      <c r="H9" s="67">
        <v>5.9504613095918497</v>
      </c>
      <c r="I9" s="66">
        <v>49298.446900000003</v>
      </c>
      <c r="J9" s="67">
        <v>23.9979816195148</v>
      </c>
      <c r="K9" s="66">
        <v>32890.790999999997</v>
      </c>
      <c r="L9" s="67">
        <v>16.963624438587502</v>
      </c>
      <c r="M9" s="67">
        <v>0.49885257852266301</v>
      </c>
      <c r="N9" s="66">
        <v>663925.30920000002</v>
      </c>
      <c r="O9" s="66">
        <v>6088281.9935999997</v>
      </c>
      <c r="P9" s="66">
        <v>9303</v>
      </c>
      <c r="Q9" s="66">
        <v>7821</v>
      </c>
      <c r="R9" s="67">
        <v>18.948983505945499</v>
      </c>
      <c r="S9" s="66">
        <v>22.0818522734602</v>
      </c>
      <c r="T9" s="66">
        <v>22.055557908195901</v>
      </c>
      <c r="U9" s="68">
        <v>0.119076809946304</v>
      </c>
      <c r="V9" s="53"/>
      <c r="W9" s="53"/>
    </row>
    <row r="10" spans="1:23" ht="14.25" thickBot="1">
      <c r="A10" s="49"/>
      <c r="B10" s="51" t="s">
        <v>8</v>
      </c>
      <c r="C10" s="52"/>
      <c r="D10" s="66">
        <v>427685.761</v>
      </c>
      <c r="E10" s="66">
        <v>322084.40409999999</v>
      </c>
      <c r="F10" s="67">
        <v>132.78685821348</v>
      </c>
      <c r="G10" s="66">
        <v>376812.04859999998</v>
      </c>
      <c r="H10" s="67">
        <v>13.501084317504001</v>
      </c>
      <c r="I10" s="66">
        <v>100997.7711</v>
      </c>
      <c r="J10" s="67">
        <v>23.614948242338102</v>
      </c>
      <c r="K10" s="66">
        <v>95269.943100000004</v>
      </c>
      <c r="L10" s="67">
        <v>25.283146718361099</v>
      </c>
      <c r="M10" s="67">
        <v>6.012208902012E-2</v>
      </c>
      <c r="N10" s="66">
        <v>1661996.15</v>
      </c>
      <c r="O10" s="66">
        <v>10739106.130100001</v>
      </c>
      <c r="P10" s="66">
        <v>104821</v>
      </c>
      <c r="Q10" s="66">
        <v>95968</v>
      </c>
      <c r="R10" s="67">
        <v>9.2249499833277699</v>
      </c>
      <c r="S10" s="66">
        <v>4.0801534139151503</v>
      </c>
      <c r="T10" s="66">
        <v>4.1963327880126702</v>
      </c>
      <c r="U10" s="68">
        <v>-2.8474266114920401</v>
      </c>
      <c r="V10" s="53"/>
      <c r="W10" s="53"/>
    </row>
    <row r="11" spans="1:23" ht="14.25" thickBot="1">
      <c r="A11" s="49"/>
      <c r="B11" s="51" t="s">
        <v>9</v>
      </c>
      <c r="C11" s="52"/>
      <c r="D11" s="66">
        <v>79706.616800000003</v>
      </c>
      <c r="E11" s="66">
        <v>103162.31170000001</v>
      </c>
      <c r="F11" s="67">
        <v>77.263310104750204</v>
      </c>
      <c r="G11" s="66">
        <v>91812.165999999997</v>
      </c>
      <c r="H11" s="67">
        <v>-13.1851253786998</v>
      </c>
      <c r="I11" s="66">
        <v>17828.558099999998</v>
      </c>
      <c r="J11" s="67">
        <v>22.367726564954399</v>
      </c>
      <c r="K11" s="66">
        <v>18243.0255</v>
      </c>
      <c r="L11" s="67">
        <v>19.869943488752899</v>
      </c>
      <c r="M11" s="67">
        <v>-2.2719224944349001E-2</v>
      </c>
      <c r="N11" s="66">
        <v>287388.86119999998</v>
      </c>
      <c r="O11" s="66">
        <v>4468884.8262999998</v>
      </c>
      <c r="P11" s="66">
        <v>3753</v>
      </c>
      <c r="Q11" s="66">
        <v>3301</v>
      </c>
      <c r="R11" s="67">
        <v>13.692820357467401</v>
      </c>
      <c r="S11" s="66">
        <v>21.238107327471401</v>
      </c>
      <c r="T11" s="66">
        <v>20.862572099363799</v>
      </c>
      <c r="U11" s="68">
        <v>1.7682141930876001</v>
      </c>
      <c r="V11" s="53"/>
      <c r="W11" s="53"/>
    </row>
    <row r="12" spans="1:23" ht="14.25" thickBot="1">
      <c r="A12" s="49"/>
      <c r="B12" s="51" t="s">
        <v>10</v>
      </c>
      <c r="C12" s="52"/>
      <c r="D12" s="66">
        <v>185411.15410000001</v>
      </c>
      <c r="E12" s="66">
        <v>246957.9895</v>
      </c>
      <c r="F12" s="67">
        <v>75.078014068461599</v>
      </c>
      <c r="G12" s="66">
        <v>328580.38339999999</v>
      </c>
      <c r="H12" s="67">
        <v>-43.572056194758197</v>
      </c>
      <c r="I12" s="66">
        <v>-2462.6075000000001</v>
      </c>
      <c r="J12" s="67">
        <v>-1.3281873531038</v>
      </c>
      <c r="K12" s="66">
        <v>27301.571499999998</v>
      </c>
      <c r="L12" s="67">
        <v>8.3089474841729096</v>
      </c>
      <c r="M12" s="67">
        <v>-1.0902002106362301</v>
      </c>
      <c r="N12" s="66">
        <v>578438.63119999995</v>
      </c>
      <c r="O12" s="66">
        <v>13108930.8859</v>
      </c>
      <c r="P12" s="66">
        <v>1335</v>
      </c>
      <c r="Q12" s="66">
        <v>1200</v>
      </c>
      <c r="R12" s="67">
        <v>11.25</v>
      </c>
      <c r="S12" s="66">
        <v>138.88475962546801</v>
      </c>
      <c r="T12" s="66">
        <v>132.385933666667</v>
      </c>
      <c r="U12" s="68">
        <v>4.6792938090017504</v>
      </c>
      <c r="V12" s="53"/>
      <c r="W12" s="53"/>
    </row>
    <row r="13" spans="1:23" ht="14.25" thickBot="1">
      <c r="A13" s="49"/>
      <c r="B13" s="51" t="s">
        <v>11</v>
      </c>
      <c r="C13" s="52"/>
      <c r="D13" s="66">
        <v>403898.58720000001</v>
      </c>
      <c r="E13" s="66">
        <v>432665.9325</v>
      </c>
      <c r="F13" s="67">
        <v>93.351141576185896</v>
      </c>
      <c r="G13" s="66">
        <v>654719.67870000005</v>
      </c>
      <c r="H13" s="67">
        <v>-38.309691866605597</v>
      </c>
      <c r="I13" s="66">
        <v>76275.678199999995</v>
      </c>
      <c r="J13" s="67">
        <v>18.884858877268201</v>
      </c>
      <c r="K13" s="66">
        <v>55625.862399999998</v>
      </c>
      <c r="L13" s="67">
        <v>8.4961341792031906</v>
      </c>
      <c r="M13" s="67">
        <v>0.37122688816056898</v>
      </c>
      <c r="N13" s="66">
        <v>1585906.2588</v>
      </c>
      <c r="O13" s="66">
        <v>19610866.689800002</v>
      </c>
      <c r="P13" s="66">
        <v>12623</v>
      </c>
      <c r="Q13" s="66">
        <v>12281</v>
      </c>
      <c r="R13" s="67">
        <v>2.7847895122546902</v>
      </c>
      <c r="S13" s="66">
        <v>31.9970361403787</v>
      </c>
      <c r="T13" s="66">
        <v>31.739314974350599</v>
      </c>
      <c r="U13" s="68">
        <v>0.80545324541112895</v>
      </c>
      <c r="V13" s="53"/>
      <c r="W13" s="53"/>
    </row>
    <row r="14" spans="1:23" ht="14.25" thickBot="1">
      <c r="A14" s="49"/>
      <c r="B14" s="51" t="s">
        <v>12</v>
      </c>
      <c r="C14" s="52"/>
      <c r="D14" s="66">
        <v>169202.5785</v>
      </c>
      <c r="E14" s="66">
        <v>179385.87220000001</v>
      </c>
      <c r="F14" s="67">
        <v>94.323246543826798</v>
      </c>
      <c r="G14" s="66">
        <v>358841.37</v>
      </c>
      <c r="H14" s="67">
        <v>-52.847527446459097</v>
      </c>
      <c r="I14" s="66">
        <v>22456.108400000001</v>
      </c>
      <c r="J14" s="67">
        <v>13.271729425801899</v>
      </c>
      <c r="K14" s="66">
        <v>42387.209900000002</v>
      </c>
      <c r="L14" s="67">
        <v>11.8122416877407</v>
      </c>
      <c r="M14" s="67">
        <v>-0.47021499048938298</v>
      </c>
      <c r="N14" s="66">
        <v>670944.05960000004</v>
      </c>
      <c r="O14" s="66">
        <v>10097378.7654</v>
      </c>
      <c r="P14" s="66">
        <v>3187</v>
      </c>
      <c r="Q14" s="66">
        <v>2499</v>
      </c>
      <c r="R14" s="67">
        <v>27.531012404961999</v>
      </c>
      <c r="S14" s="66">
        <v>53.091489959209298</v>
      </c>
      <c r="T14" s="66">
        <v>64.913012805122094</v>
      </c>
      <c r="U14" s="68">
        <v>-22.266323388165102</v>
      </c>
      <c r="V14" s="53"/>
      <c r="W14" s="53"/>
    </row>
    <row r="15" spans="1:23" ht="14.25" thickBot="1">
      <c r="A15" s="49"/>
      <c r="B15" s="51" t="s">
        <v>13</v>
      </c>
      <c r="C15" s="52"/>
      <c r="D15" s="66">
        <v>88075.766199999998</v>
      </c>
      <c r="E15" s="66">
        <v>96835.1011</v>
      </c>
      <c r="F15" s="67">
        <v>90.954380384283994</v>
      </c>
      <c r="G15" s="66">
        <v>170220.74919999999</v>
      </c>
      <c r="H15" s="67">
        <v>-48.257914141527003</v>
      </c>
      <c r="I15" s="66">
        <v>14337.427100000001</v>
      </c>
      <c r="J15" s="67">
        <v>16.278515326727899</v>
      </c>
      <c r="K15" s="66">
        <v>12238.687099999999</v>
      </c>
      <c r="L15" s="67">
        <v>7.18989145419647</v>
      </c>
      <c r="M15" s="67">
        <v>0.17148408018373201</v>
      </c>
      <c r="N15" s="66">
        <v>369188.05040000001</v>
      </c>
      <c r="O15" s="66">
        <v>6176612.2708999999</v>
      </c>
      <c r="P15" s="66">
        <v>2638</v>
      </c>
      <c r="Q15" s="66">
        <v>2381</v>
      </c>
      <c r="R15" s="67">
        <v>10.793784124317501</v>
      </c>
      <c r="S15" s="66">
        <v>33.387326080363898</v>
      </c>
      <c r="T15" s="66">
        <v>40.774410541789202</v>
      </c>
      <c r="U15" s="68">
        <v>-22.1254150261821</v>
      </c>
      <c r="V15" s="53"/>
      <c r="W15" s="53"/>
    </row>
    <row r="16" spans="1:23" ht="14.25" thickBot="1">
      <c r="A16" s="49"/>
      <c r="B16" s="51" t="s">
        <v>14</v>
      </c>
      <c r="C16" s="52"/>
      <c r="D16" s="66">
        <v>1848182.0891</v>
      </c>
      <c r="E16" s="66">
        <v>1240453.6932999999</v>
      </c>
      <c r="F16" s="67">
        <v>148.99242906708201</v>
      </c>
      <c r="G16" s="66">
        <v>1840884.5290000001</v>
      </c>
      <c r="H16" s="67">
        <v>0.39641596118817901</v>
      </c>
      <c r="I16" s="66">
        <v>127431.66310000001</v>
      </c>
      <c r="J16" s="67">
        <v>6.8949733823064401</v>
      </c>
      <c r="K16" s="66">
        <v>135170.8027</v>
      </c>
      <c r="L16" s="67">
        <v>7.3427094731154599</v>
      </c>
      <c r="M16" s="67">
        <v>-5.7254521282798003E-2</v>
      </c>
      <c r="N16" s="66">
        <v>8395939.7401999999</v>
      </c>
      <c r="O16" s="66">
        <v>56806524.4617</v>
      </c>
      <c r="P16" s="66">
        <v>76310</v>
      </c>
      <c r="Q16" s="66">
        <v>78665</v>
      </c>
      <c r="R16" s="67">
        <v>-2.9937074938028299</v>
      </c>
      <c r="S16" s="66">
        <v>24.2193957423667</v>
      </c>
      <c r="T16" s="66">
        <v>24.996120097883399</v>
      </c>
      <c r="U16" s="68">
        <v>-3.20703441068127</v>
      </c>
      <c r="V16" s="53"/>
      <c r="W16" s="53"/>
    </row>
    <row r="17" spans="1:23" ht="12" thickBot="1">
      <c r="A17" s="49"/>
      <c r="B17" s="51" t="s">
        <v>15</v>
      </c>
      <c r="C17" s="52"/>
      <c r="D17" s="66">
        <v>2509724.5140999998</v>
      </c>
      <c r="E17" s="66">
        <v>1650508.6254</v>
      </c>
      <c r="F17" s="67">
        <v>152.05764304877701</v>
      </c>
      <c r="G17" s="66">
        <v>2367461.9871999999</v>
      </c>
      <c r="H17" s="67">
        <v>6.0090733312366602</v>
      </c>
      <c r="I17" s="66">
        <v>-52218.051899999999</v>
      </c>
      <c r="J17" s="67">
        <v>-2.0806288342258799</v>
      </c>
      <c r="K17" s="66">
        <v>138069.91560000001</v>
      </c>
      <c r="L17" s="67">
        <v>5.8319802533892204</v>
      </c>
      <c r="M17" s="67">
        <v>-1.3782000711239699</v>
      </c>
      <c r="N17" s="66">
        <v>11755755.907600001</v>
      </c>
      <c r="O17" s="66">
        <v>79787728.147300005</v>
      </c>
      <c r="P17" s="66">
        <v>23348</v>
      </c>
      <c r="Q17" s="66">
        <v>24117</v>
      </c>
      <c r="R17" s="67">
        <v>-3.1886221337645599</v>
      </c>
      <c r="S17" s="66">
        <v>107.49205559791</v>
      </c>
      <c r="T17" s="66">
        <v>111.398521909856</v>
      </c>
      <c r="U17" s="68">
        <v>-3.63419072248367</v>
      </c>
      <c r="V17" s="35"/>
      <c r="W17" s="35"/>
    </row>
    <row r="18" spans="1:23" ht="12" thickBot="1">
      <c r="A18" s="49"/>
      <c r="B18" s="51" t="s">
        <v>16</v>
      </c>
      <c r="C18" s="52"/>
      <c r="D18" s="66">
        <v>3461342.0592</v>
      </c>
      <c r="E18" s="66">
        <v>4893312.2474999996</v>
      </c>
      <c r="F18" s="67">
        <v>70.736177953254597</v>
      </c>
      <c r="G18" s="66">
        <v>8766643.7365000006</v>
      </c>
      <c r="H18" s="67">
        <v>-60.516907459251797</v>
      </c>
      <c r="I18" s="66">
        <v>393208.53090000001</v>
      </c>
      <c r="J18" s="67">
        <v>11.360002108282799</v>
      </c>
      <c r="K18" s="66">
        <v>949362.32519999996</v>
      </c>
      <c r="L18" s="67">
        <v>10.829256369199999</v>
      </c>
      <c r="M18" s="67">
        <v>-0.58581826931338998</v>
      </c>
      <c r="N18" s="66">
        <v>13093674.4399</v>
      </c>
      <c r="O18" s="66">
        <v>181179070.4799</v>
      </c>
      <c r="P18" s="66">
        <v>111643</v>
      </c>
      <c r="Q18" s="66">
        <v>102176</v>
      </c>
      <c r="R18" s="67">
        <v>9.2653852176636509</v>
      </c>
      <c r="S18" s="66">
        <v>31.003663993264201</v>
      </c>
      <c r="T18" s="66">
        <v>31.309221960147202</v>
      </c>
      <c r="U18" s="68">
        <v>-0.98555437495819498</v>
      </c>
      <c r="V18" s="35"/>
      <c r="W18" s="35"/>
    </row>
    <row r="19" spans="1:23" ht="12" thickBot="1">
      <c r="A19" s="49"/>
      <c r="B19" s="51" t="s">
        <v>17</v>
      </c>
      <c r="C19" s="52"/>
      <c r="D19" s="66">
        <v>1399495.9447000001</v>
      </c>
      <c r="E19" s="66">
        <v>1242013.0530999999</v>
      </c>
      <c r="F19" s="67">
        <v>112.67964867252699</v>
      </c>
      <c r="G19" s="66">
        <v>1322274.5271999999</v>
      </c>
      <c r="H19" s="67">
        <v>5.8400442503812897</v>
      </c>
      <c r="I19" s="66">
        <v>168422.47080000001</v>
      </c>
      <c r="J19" s="67">
        <v>12.0345093844558</v>
      </c>
      <c r="K19" s="66">
        <v>180504.54190000001</v>
      </c>
      <c r="L19" s="67">
        <v>13.651063995177299</v>
      </c>
      <c r="M19" s="67">
        <v>-6.6934997717084999E-2</v>
      </c>
      <c r="N19" s="66">
        <v>6508983.3870999999</v>
      </c>
      <c r="O19" s="66">
        <v>48094364.024300002</v>
      </c>
      <c r="P19" s="66">
        <v>20577</v>
      </c>
      <c r="Q19" s="66">
        <v>20180</v>
      </c>
      <c r="R19" s="67">
        <v>1.9672943508424201</v>
      </c>
      <c r="S19" s="66">
        <v>68.012632779316704</v>
      </c>
      <c r="T19" s="66">
        <v>71.872150738354804</v>
      </c>
      <c r="U19" s="68">
        <v>-5.67470747906677</v>
      </c>
      <c r="V19" s="35"/>
      <c r="W19" s="35"/>
    </row>
    <row r="20" spans="1:23" ht="12" thickBot="1">
      <c r="A20" s="49"/>
      <c r="B20" s="51" t="s">
        <v>18</v>
      </c>
      <c r="C20" s="52"/>
      <c r="D20" s="66">
        <v>1009309.9404</v>
      </c>
      <c r="E20" s="66">
        <v>1302042.3687</v>
      </c>
      <c r="F20" s="67">
        <v>77.517442186441798</v>
      </c>
      <c r="G20" s="66">
        <v>2146460.0016999999</v>
      </c>
      <c r="H20" s="67">
        <v>-52.977929260241297</v>
      </c>
      <c r="I20" s="66">
        <v>92701.483600000007</v>
      </c>
      <c r="J20" s="67">
        <v>9.1846399098438898</v>
      </c>
      <c r="K20" s="66">
        <v>194544.07279999999</v>
      </c>
      <c r="L20" s="67">
        <v>9.0634846512826108</v>
      </c>
      <c r="M20" s="67">
        <v>-0.52349366256302599</v>
      </c>
      <c r="N20" s="66">
        <v>4383258.1730000004</v>
      </c>
      <c r="O20" s="66">
        <v>71220258.709600002</v>
      </c>
      <c r="P20" s="66">
        <v>34272</v>
      </c>
      <c r="Q20" s="66">
        <v>32024</v>
      </c>
      <c r="R20" s="67">
        <v>7.0197351986010403</v>
      </c>
      <c r="S20" s="66">
        <v>29.449986589635898</v>
      </c>
      <c r="T20" s="66">
        <v>32.375055164876301</v>
      </c>
      <c r="U20" s="68">
        <v>-9.9323256611257307</v>
      </c>
      <c r="V20" s="35"/>
      <c r="W20" s="35"/>
    </row>
    <row r="21" spans="1:23" ht="12" thickBot="1">
      <c r="A21" s="49"/>
      <c r="B21" s="51" t="s">
        <v>19</v>
      </c>
      <c r="C21" s="52"/>
      <c r="D21" s="66">
        <v>826610.39320000005</v>
      </c>
      <c r="E21" s="66">
        <v>694140.6226</v>
      </c>
      <c r="F21" s="67">
        <v>119.08399628072701</v>
      </c>
      <c r="G21" s="66">
        <v>953260.99199999997</v>
      </c>
      <c r="H21" s="67">
        <v>-13.286036024014701</v>
      </c>
      <c r="I21" s="66">
        <v>78959.456600000005</v>
      </c>
      <c r="J21" s="67">
        <v>9.55219741362429</v>
      </c>
      <c r="K21" s="66">
        <v>129151.84639999999</v>
      </c>
      <c r="L21" s="67">
        <v>13.5484245640883</v>
      </c>
      <c r="M21" s="67">
        <v>-0.38863083416204303</v>
      </c>
      <c r="N21" s="66">
        <v>3716020.3467000001</v>
      </c>
      <c r="O21" s="66">
        <v>27248552.378199998</v>
      </c>
      <c r="P21" s="66">
        <v>35407</v>
      </c>
      <c r="Q21" s="66">
        <v>31805</v>
      </c>
      <c r="R21" s="67">
        <v>11.325263323376801</v>
      </c>
      <c r="S21" s="66">
        <v>23.345959646397599</v>
      </c>
      <c r="T21" s="66">
        <v>28.183852545197301</v>
      </c>
      <c r="U21" s="68">
        <v>-20.722613129103902</v>
      </c>
      <c r="V21" s="35"/>
      <c r="W21" s="35"/>
    </row>
    <row r="22" spans="1:23" ht="12" thickBot="1">
      <c r="A22" s="49"/>
      <c r="B22" s="51" t="s">
        <v>20</v>
      </c>
      <c r="C22" s="52"/>
      <c r="D22" s="66">
        <v>2103668.8317</v>
      </c>
      <c r="E22" s="66">
        <v>1751806.4125999999</v>
      </c>
      <c r="F22" s="67">
        <v>120.08569078005399</v>
      </c>
      <c r="G22" s="66">
        <v>2038270.2357999999</v>
      </c>
      <c r="H22" s="67">
        <v>3.2085341163965699</v>
      </c>
      <c r="I22" s="66">
        <v>268125.0956</v>
      </c>
      <c r="J22" s="67">
        <v>12.745594342590699</v>
      </c>
      <c r="K22" s="66">
        <v>314018.28519999998</v>
      </c>
      <c r="L22" s="67">
        <v>15.4061164061865</v>
      </c>
      <c r="M22" s="67">
        <v>-0.14614814411450699</v>
      </c>
      <c r="N22" s="66">
        <v>7268531.9555000002</v>
      </c>
      <c r="O22" s="66">
        <v>65077594.714400001</v>
      </c>
      <c r="P22" s="66">
        <v>82332</v>
      </c>
      <c r="Q22" s="66">
        <v>75858</v>
      </c>
      <c r="R22" s="67">
        <v>8.5343668433124993</v>
      </c>
      <c r="S22" s="66">
        <v>25.551047365544399</v>
      </c>
      <c r="T22" s="66">
        <v>24.707747656146999</v>
      </c>
      <c r="U22" s="68">
        <v>3.3004506521112602</v>
      </c>
      <c r="V22" s="35"/>
      <c r="W22" s="35"/>
    </row>
    <row r="23" spans="1:23" ht="12" thickBot="1">
      <c r="A23" s="49"/>
      <c r="B23" s="51" t="s">
        <v>21</v>
      </c>
      <c r="C23" s="52"/>
      <c r="D23" s="66">
        <v>1901214.0486000001</v>
      </c>
      <c r="E23" s="66">
        <v>2191574.1937000002</v>
      </c>
      <c r="F23" s="67">
        <v>86.751069348476406</v>
      </c>
      <c r="G23" s="66">
        <v>3447835.2947999998</v>
      </c>
      <c r="H23" s="67">
        <v>-44.857747367822398</v>
      </c>
      <c r="I23" s="66">
        <v>239924.55489999999</v>
      </c>
      <c r="J23" s="67">
        <v>12.6195446050209</v>
      </c>
      <c r="K23" s="66">
        <v>393217.18410000001</v>
      </c>
      <c r="L23" s="67">
        <v>11.404755461870399</v>
      </c>
      <c r="M23" s="67">
        <v>-0.38984214169291198</v>
      </c>
      <c r="N23" s="66">
        <v>6590699.6030999999</v>
      </c>
      <c r="O23" s="66">
        <v>118663984.4814</v>
      </c>
      <c r="P23" s="66">
        <v>66920</v>
      </c>
      <c r="Q23" s="66">
        <v>61712</v>
      </c>
      <c r="R23" s="67">
        <v>8.4392014519056193</v>
      </c>
      <c r="S23" s="66">
        <v>28.410251772265401</v>
      </c>
      <c r="T23" s="66">
        <v>28.363435092040401</v>
      </c>
      <c r="U23" s="68">
        <v>0.16478798076210499</v>
      </c>
      <c r="V23" s="35"/>
      <c r="W23" s="35"/>
    </row>
    <row r="24" spans="1:23" ht="12" thickBot="1">
      <c r="A24" s="49"/>
      <c r="B24" s="51" t="s">
        <v>22</v>
      </c>
      <c r="C24" s="52"/>
      <c r="D24" s="66">
        <v>487113.52140000003</v>
      </c>
      <c r="E24" s="66">
        <v>509478.77710000001</v>
      </c>
      <c r="F24" s="67">
        <v>95.610169313174296</v>
      </c>
      <c r="G24" s="66">
        <v>723854.30480000004</v>
      </c>
      <c r="H24" s="67">
        <v>-32.705584788282899</v>
      </c>
      <c r="I24" s="66">
        <v>94597.991899999994</v>
      </c>
      <c r="J24" s="67">
        <v>19.420112097918899</v>
      </c>
      <c r="K24" s="66">
        <v>107368.7274</v>
      </c>
      <c r="L24" s="67">
        <v>14.832919648059001</v>
      </c>
      <c r="M24" s="67">
        <v>-0.11894278538314899</v>
      </c>
      <c r="N24" s="66">
        <v>1753305.4409</v>
      </c>
      <c r="O24" s="66">
        <v>19009978.935600001</v>
      </c>
      <c r="P24" s="66">
        <v>28078</v>
      </c>
      <c r="Q24" s="66">
        <v>25397</v>
      </c>
      <c r="R24" s="67">
        <v>10.556364924991099</v>
      </c>
      <c r="S24" s="66">
        <v>17.348583282285102</v>
      </c>
      <c r="T24" s="66">
        <v>17.5328617474505</v>
      </c>
      <c r="U24" s="68">
        <v>-1.0622104535394199</v>
      </c>
      <c r="V24" s="35"/>
      <c r="W24" s="35"/>
    </row>
    <row r="25" spans="1:23" ht="12" thickBot="1">
      <c r="A25" s="49"/>
      <c r="B25" s="51" t="s">
        <v>23</v>
      </c>
      <c r="C25" s="52"/>
      <c r="D25" s="66">
        <v>433237.96759999997</v>
      </c>
      <c r="E25" s="66">
        <v>436151.51299999998</v>
      </c>
      <c r="F25" s="67">
        <v>99.331987781044404</v>
      </c>
      <c r="G25" s="66">
        <v>701451.02</v>
      </c>
      <c r="H25" s="67">
        <v>-38.236889640562502</v>
      </c>
      <c r="I25" s="66">
        <v>47534.235399999998</v>
      </c>
      <c r="J25" s="67">
        <v>10.971853566603199</v>
      </c>
      <c r="K25" s="66">
        <v>83091.362699999998</v>
      </c>
      <c r="L25" s="67">
        <v>11.845640013468101</v>
      </c>
      <c r="M25" s="67">
        <v>-0.42792807994229698</v>
      </c>
      <c r="N25" s="66">
        <v>1528158.7328000001</v>
      </c>
      <c r="O25" s="66">
        <v>22993970.684500001</v>
      </c>
      <c r="P25" s="66">
        <v>20769</v>
      </c>
      <c r="Q25" s="66">
        <v>17997</v>
      </c>
      <c r="R25" s="67">
        <v>15.402567094515801</v>
      </c>
      <c r="S25" s="66">
        <v>20.859837623381001</v>
      </c>
      <c r="T25" s="66">
        <v>21.488694726898899</v>
      </c>
      <c r="U25" s="68">
        <v>-3.0146788046569699</v>
      </c>
      <c r="V25" s="35"/>
      <c r="W25" s="35"/>
    </row>
    <row r="26" spans="1:23" ht="12" thickBot="1">
      <c r="A26" s="49"/>
      <c r="B26" s="51" t="s">
        <v>24</v>
      </c>
      <c r="C26" s="52"/>
      <c r="D26" s="66">
        <v>447895.38290000003</v>
      </c>
      <c r="E26" s="66">
        <v>623674.41500000004</v>
      </c>
      <c r="F26" s="67">
        <v>71.815577507696901</v>
      </c>
      <c r="G26" s="66">
        <v>1449819.1698</v>
      </c>
      <c r="H26" s="67">
        <v>-69.106810543704796</v>
      </c>
      <c r="I26" s="66">
        <v>106348.4699</v>
      </c>
      <c r="J26" s="67">
        <v>23.744042461751398</v>
      </c>
      <c r="K26" s="66">
        <v>288876.91989999998</v>
      </c>
      <c r="L26" s="67">
        <v>19.9250310602425</v>
      </c>
      <c r="M26" s="67">
        <v>-0.63185542847516396</v>
      </c>
      <c r="N26" s="66">
        <v>1632982.639</v>
      </c>
      <c r="O26" s="66">
        <v>41306424.879600003</v>
      </c>
      <c r="P26" s="66">
        <v>29867</v>
      </c>
      <c r="Q26" s="66">
        <v>26862</v>
      </c>
      <c r="R26" s="67">
        <v>11.186806641352099</v>
      </c>
      <c r="S26" s="66">
        <v>14.99632982556</v>
      </c>
      <c r="T26" s="66">
        <v>15.937259935968999</v>
      </c>
      <c r="U26" s="68">
        <v>-6.2744026128666901</v>
      </c>
      <c r="V26" s="35"/>
      <c r="W26" s="35"/>
    </row>
    <row r="27" spans="1:23" ht="12" thickBot="1">
      <c r="A27" s="49"/>
      <c r="B27" s="51" t="s">
        <v>25</v>
      </c>
      <c r="C27" s="52"/>
      <c r="D27" s="66">
        <v>267121.64120000001</v>
      </c>
      <c r="E27" s="66">
        <v>344729.7905</v>
      </c>
      <c r="F27" s="67">
        <v>77.487251917672594</v>
      </c>
      <c r="G27" s="66">
        <v>367572.75219999999</v>
      </c>
      <c r="H27" s="67">
        <v>-27.328225609428099</v>
      </c>
      <c r="I27" s="66">
        <v>78144.486399999994</v>
      </c>
      <c r="J27" s="67">
        <v>29.254270095432499</v>
      </c>
      <c r="K27" s="66">
        <v>99037.805099999998</v>
      </c>
      <c r="L27" s="67">
        <v>26.943728692412002</v>
      </c>
      <c r="M27" s="67">
        <v>-0.210963062831448</v>
      </c>
      <c r="N27" s="66">
        <v>884993.01800000004</v>
      </c>
      <c r="O27" s="66">
        <v>12035145.074899999</v>
      </c>
      <c r="P27" s="66">
        <v>28954</v>
      </c>
      <c r="Q27" s="66">
        <v>24603</v>
      </c>
      <c r="R27" s="67">
        <v>17.684835182701299</v>
      </c>
      <c r="S27" s="66">
        <v>9.2257249844581004</v>
      </c>
      <c r="T27" s="66">
        <v>9.2733712311506693</v>
      </c>
      <c r="U27" s="68">
        <v>-0.51644989171945799</v>
      </c>
      <c r="V27" s="35"/>
      <c r="W27" s="35"/>
    </row>
    <row r="28" spans="1:23" ht="12" thickBot="1">
      <c r="A28" s="49"/>
      <c r="B28" s="51" t="s">
        <v>26</v>
      </c>
      <c r="C28" s="52"/>
      <c r="D28" s="66">
        <v>663276.5845</v>
      </c>
      <c r="E28" s="66">
        <v>1076728.6078999999</v>
      </c>
      <c r="F28" s="67">
        <v>61.601092386095601</v>
      </c>
      <c r="G28" s="66">
        <v>1614439.7916000001</v>
      </c>
      <c r="H28" s="67">
        <v>-58.915991296110498</v>
      </c>
      <c r="I28" s="66">
        <v>73086.995500000005</v>
      </c>
      <c r="J28" s="67">
        <v>11.0190827187267</v>
      </c>
      <c r="K28" s="66">
        <v>95600.965800000005</v>
      </c>
      <c r="L28" s="67">
        <v>5.9216185265883503</v>
      </c>
      <c r="M28" s="67">
        <v>-0.235499402245579</v>
      </c>
      <c r="N28" s="66">
        <v>2217441.8092</v>
      </c>
      <c r="O28" s="66">
        <v>53458086.005999997</v>
      </c>
      <c r="P28" s="66">
        <v>28974</v>
      </c>
      <c r="Q28" s="66">
        <v>24614</v>
      </c>
      <c r="R28" s="67">
        <v>17.713496384171599</v>
      </c>
      <c r="S28" s="66">
        <v>22.892130340995401</v>
      </c>
      <c r="T28" s="66">
        <v>23.121229735110099</v>
      </c>
      <c r="U28" s="68">
        <v>-1.00077795601421</v>
      </c>
      <c r="V28" s="35"/>
      <c r="W28" s="35"/>
    </row>
    <row r="29" spans="1:23" ht="12" thickBot="1">
      <c r="A29" s="49"/>
      <c r="B29" s="51" t="s">
        <v>27</v>
      </c>
      <c r="C29" s="52"/>
      <c r="D29" s="66">
        <v>687223.03189999994</v>
      </c>
      <c r="E29" s="66">
        <v>822656.27229999995</v>
      </c>
      <c r="F29" s="67">
        <v>83.537080435629306</v>
      </c>
      <c r="G29" s="66">
        <v>650185.7365</v>
      </c>
      <c r="H29" s="67">
        <v>5.6964177035587804</v>
      </c>
      <c r="I29" s="66">
        <v>131134.88759999999</v>
      </c>
      <c r="J29" s="67">
        <v>19.0818528356718</v>
      </c>
      <c r="K29" s="66">
        <v>126857.3278</v>
      </c>
      <c r="L29" s="67">
        <v>19.510936749071501</v>
      </c>
      <c r="M29" s="67">
        <v>3.3719453768912999E-2</v>
      </c>
      <c r="N29" s="66">
        <v>2415910.0542000001</v>
      </c>
      <c r="O29" s="66">
        <v>27416074.0605</v>
      </c>
      <c r="P29" s="66">
        <v>70708</v>
      </c>
      <c r="Q29" s="66">
        <v>61850</v>
      </c>
      <c r="R29" s="67">
        <v>14.3217461600647</v>
      </c>
      <c r="S29" s="66">
        <v>9.71916942778752</v>
      </c>
      <c r="T29" s="66">
        <v>9.6664319531123706</v>
      </c>
      <c r="U29" s="68">
        <v>0.54261297806349695</v>
      </c>
      <c r="V29" s="35"/>
      <c r="W29" s="35"/>
    </row>
    <row r="30" spans="1:23" ht="12" thickBot="1">
      <c r="A30" s="49"/>
      <c r="B30" s="51" t="s">
        <v>28</v>
      </c>
      <c r="C30" s="52"/>
      <c r="D30" s="66">
        <v>1022515.974</v>
      </c>
      <c r="E30" s="66">
        <v>1138412.6174000001</v>
      </c>
      <c r="F30" s="67">
        <v>89.819451960687601</v>
      </c>
      <c r="G30" s="66">
        <v>2076736.5259</v>
      </c>
      <c r="H30" s="67">
        <v>-50.763326919534499</v>
      </c>
      <c r="I30" s="66">
        <v>184057.29949999999</v>
      </c>
      <c r="J30" s="67">
        <v>18.0004326758811</v>
      </c>
      <c r="K30" s="66">
        <v>322544.01449999999</v>
      </c>
      <c r="L30" s="67">
        <v>15.531292028497401</v>
      </c>
      <c r="M30" s="67">
        <v>-0.42935757222058102</v>
      </c>
      <c r="N30" s="66">
        <v>4197467.9247000003</v>
      </c>
      <c r="O30" s="66">
        <v>57375116.540299997</v>
      </c>
      <c r="P30" s="66">
        <v>46724</v>
      </c>
      <c r="Q30" s="66">
        <v>44755</v>
      </c>
      <c r="R30" s="67">
        <v>4.3995084348117599</v>
      </c>
      <c r="S30" s="66">
        <v>21.884170319321999</v>
      </c>
      <c r="T30" s="66">
        <v>22.914335526756801</v>
      </c>
      <c r="U30" s="68">
        <v>-4.7073532713518498</v>
      </c>
      <c r="V30" s="35"/>
      <c r="W30" s="35"/>
    </row>
    <row r="31" spans="1:23" ht="12" thickBot="1">
      <c r="A31" s="49"/>
      <c r="B31" s="51" t="s">
        <v>29</v>
      </c>
      <c r="C31" s="52"/>
      <c r="D31" s="66">
        <v>283165.14159999997</v>
      </c>
      <c r="E31" s="66">
        <v>1150237.4054</v>
      </c>
      <c r="F31" s="67">
        <v>24.617973669664099</v>
      </c>
      <c r="G31" s="66">
        <v>1014171.1580000001</v>
      </c>
      <c r="H31" s="67">
        <v>-72.079156524386207</v>
      </c>
      <c r="I31" s="66">
        <v>23779.1266</v>
      </c>
      <c r="J31" s="67">
        <v>8.3976178937979906</v>
      </c>
      <c r="K31" s="66">
        <v>41451.618000000002</v>
      </c>
      <c r="L31" s="67">
        <v>4.0872408639331503</v>
      </c>
      <c r="M31" s="67">
        <v>-0.42634020703365599</v>
      </c>
      <c r="N31" s="66">
        <v>914183.33</v>
      </c>
      <c r="O31" s="66">
        <v>68034667.159700006</v>
      </c>
      <c r="P31" s="66">
        <v>12722</v>
      </c>
      <c r="Q31" s="66">
        <v>10878</v>
      </c>
      <c r="R31" s="67">
        <v>16.951645523074099</v>
      </c>
      <c r="S31" s="66">
        <v>22.257910831630198</v>
      </c>
      <c r="T31" s="66">
        <v>21.825534896120601</v>
      </c>
      <c r="U31" s="68">
        <v>1.9425719636507699</v>
      </c>
      <c r="V31" s="35"/>
      <c r="W31" s="35"/>
    </row>
    <row r="32" spans="1:23" ht="12" thickBot="1">
      <c r="A32" s="49"/>
      <c r="B32" s="51" t="s">
        <v>30</v>
      </c>
      <c r="C32" s="52"/>
      <c r="D32" s="66">
        <v>158178.6416</v>
      </c>
      <c r="E32" s="66">
        <v>262552.06150000001</v>
      </c>
      <c r="F32" s="67">
        <v>60.2465814575217</v>
      </c>
      <c r="G32" s="66">
        <v>177175.36189999999</v>
      </c>
      <c r="H32" s="67">
        <v>-10.7219875812767</v>
      </c>
      <c r="I32" s="66">
        <v>41739.2552</v>
      </c>
      <c r="J32" s="67">
        <v>26.387415379093799</v>
      </c>
      <c r="K32" s="66">
        <v>47311.3315</v>
      </c>
      <c r="L32" s="67">
        <v>26.703109841368999</v>
      </c>
      <c r="M32" s="67">
        <v>-0.117774666730739</v>
      </c>
      <c r="N32" s="66">
        <v>543039.28839999996</v>
      </c>
      <c r="O32" s="66">
        <v>6348242.6352000004</v>
      </c>
      <c r="P32" s="66">
        <v>24066</v>
      </c>
      <c r="Q32" s="66">
        <v>21368</v>
      </c>
      <c r="R32" s="67">
        <v>12.6263571695994</v>
      </c>
      <c r="S32" s="66">
        <v>6.5727018033740601</v>
      </c>
      <c r="T32" s="66">
        <v>6.70641606608012</v>
      </c>
      <c r="U32" s="68">
        <v>-2.0343880904109199</v>
      </c>
      <c r="V32" s="35"/>
      <c r="W32" s="35"/>
    </row>
    <row r="33" spans="1:23" ht="12" thickBot="1">
      <c r="A33" s="49"/>
      <c r="B33" s="51" t="s">
        <v>31</v>
      </c>
      <c r="C33" s="52"/>
      <c r="D33" s="66">
        <v>167.29150000000001</v>
      </c>
      <c r="E33" s="69"/>
      <c r="F33" s="69"/>
      <c r="G33" s="66">
        <v>192.643</v>
      </c>
      <c r="H33" s="67">
        <v>-13.159834512543901</v>
      </c>
      <c r="I33" s="66">
        <v>32.2102</v>
      </c>
      <c r="J33" s="67">
        <v>19.2539369902237</v>
      </c>
      <c r="K33" s="66">
        <v>35.809800000000003</v>
      </c>
      <c r="L33" s="67">
        <v>18.588684769236401</v>
      </c>
      <c r="M33" s="67">
        <v>-0.10051996939385301</v>
      </c>
      <c r="N33" s="66">
        <v>544.21699999999998</v>
      </c>
      <c r="O33" s="66">
        <v>2173.1232</v>
      </c>
      <c r="P33" s="66">
        <v>30</v>
      </c>
      <c r="Q33" s="66">
        <v>17</v>
      </c>
      <c r="R33" s="67">
        <v>76.470588235294102</v>
      </c>
      <c r="S33" s="66">
        <v>5.5763833333333297</v>
      </c>
      <c r="T33" s="66">
        <v>4.2986764705882399</v>
      </c>
      <c r="U33" s="68">
        <v>22.912823354655199</v>
      </c>
      <c r="V33" s="35"/>
      <c r="W33" s="35"/>
    </row>
    <row r="34" spans="1:23" ht="12" thickBot="1">
      <c r="A34" s="49"/>
      <c r="B34" s="51" t="s">
        <v>32</v>
      </c>
      <c r="C34" s="52"/>
      <c r="D34" s="66">
        <v>157055.3775</v>
      </c>
      <c r="E34" s="66">
        <v>196366.60930000001</v>
      </c>
      <c r="F34" s="67">
        <v>79.980694304324402</v>
      </c>
      <c r="G34" s="66">
        <v>520700.1214</v>
      </c>
      <c r="H34" s="67">
        <v>-69.8376529896465</v>
      </c>
      <c r="I34" s="66">
        <v>27085.6708</v>
      </c>
      <c r="J34" s="67">
        <v>17.245936580554201</v>
      </c>
      <c r="K34" s="66">
        <v>69765.477199999994</v>
      </c>
      <c r="L34" s="67">
        <v>13.3983984894074</v>
      </c>
      <c r="M34" s="67">
        <v>-0.611761119008013</v>
      </c>
      <c r="N34" s="66">
        <v>608502.95669999998</v>
      </c>
      <c r="O34" s="66">
        <v>14451227.282299999</v>
      </c>
      <c r="P34" s="66">
        <v>6965</v>
      </c>
      <c r="Q34" s="66">
        <v>6610</v>
      </c>
      <c r="R34" s="67">
        <v>5.3706505295007601</v>
      </c>
      <c r="S34" s="66">
        <v>22.5492286432161</v>
      </c>
      <c r="T34" s="66">
        <v>23.0506450378215</v>
      </c>
      <c r="U34" s="68">
        <v>-2.2236520926681602</v>
      </c>
      <c r="V34" s="35"/>
      <c r="W34" s="35"/>
    </row>
    <row r="35" spans="1:23" ht="12" thickBot="1">
      <c r="A35" s="49"/>
      <c r="B35" s="51" t="s">
        <v>37</v>
      </c>
      <c r="C35" s="52"/>
      <c r="D35" s="69"/>
      <c r="E35" s="66">
        <v>606085.81229999999</v>
      </c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70"/>
      <c r="V35" s="35"/>
      <c r="W35" s="35"/>
    </row>
    <row r="36" spans="1:23" ht="12" thickBot="1">
      <c r="A36" s="49"/>
      <c r="B36" s="51" t="s">
        <v>38</v>
      </c>
      <c r="C36" s="52"/>
      <c r="D36" s="69"/>
      <c r="E36" s="66">
        <v>94988.169500000004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thickBot="1">
      <c r="A37" s="49"/>
      <c r="B37" s="51" t="s">
        <v>39</v>
      </c>
      <c r="C37" s="52"/>
      <c r="D37" s="69"/>
      <c r="E37" s="66">
        <v>267044.5906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customHeight="1" thickBot="1">
      <c r="A38" s="49"/>
      <c r="B38" s="51" t="s">
        <v>33</v>
      </c>
      <c r="C38" s="52"/>
      <c r="D38" s="66">
        <v>398018.37520000001</v>
      </c>
      <c r="E38" s="66">
        <v>665034.80039999995</v>
      </c>
      <c r="F38" s="67">
        <v>59.8492552510941</v>
      </c>
      <c r="G38" s="66">
        <v>616692.9216</v>
      </c>
      <c r="H38" s="67">
        <v>-35.459227557315302</v>
      </c>
      <c r="I38" s="66">
        <v>22234.454000000002</v>
      </c>
      <c r="J38" s="67">
        <v>5.5862883186806203</v>
      </c>
      <c r="K38" s="66">
        <v>35251.2477</v>
      </c>
      <c r="L38" s="67">
        <v>5.7161751765434898</v>
      </c>
      <c r="M38" s="67">
        <v>-0.36925767311209201</v>
      </c>
      <c r="N38" s="66">
        <v>1412414.9527</v>
      </c>
      <c r="O38" s="66">
        <v>13959596.3006</v>
      </c>
      <c r="P38" s="66">
        <v>575</v>
      </c>
      <c r="Q38" s="66">
        <v>558</v>
      </c>
      <c r="R38" s="67">
        <v>3.0465949820788398</v>
      </c>
      <c r="S38" s="66">
        <v>692.20586991304299</v>
      </c>
      <c r="T38" s="66">
        <v>632.09110322580705</v>
      </c>
      <c r="U38" s="68">
        <v>8.6845213685906408</v>
      </c>
      <c r="V38" s="35"/>
      <c r="W38" s="35"/>
    </row>
    <row r="39" spans="1:23" ht="12" customHeight="1" thickBot="1">
      <c r="A39" s="49"/>
      <c r="B39" s="51" t="s">
        <v>34</v>
      </c>
      <c r="C39" s="52"/>
      <c r="D39" s="66">
        <v>598333.09719999996</v>
      </c>
      <c r="E39" s="66">
        <v>612317.65469999996</v>
      </c>
      <c r="F39" s="67">
        <v>97.716127014686293</v>
      </c>
      <c r="G39" s="66">
        <v>1099026.4890000001</v>
      </c>
      <c r="H39" s="67">
        <v>-45.557900270045302</v>
      </c>
      <c r="I39" s="66">
        <v>38188.692499999997</v>
      </c>
      <c r="J39" s="67">
        <v>6.38251380020768</v>
      </c>
      <c r="K39" s="66">
        <v>95759.588300000003</v>
      </c>
      <c r="L39" s="67">
        <v>8.7131283238797401</v>
      </c>
      <c r="M39" s="67">
        <v>-0.601202415570536</v>
      </c>
      <c r="N39" s="66">
        <v>2031461.3835</v>
      </c>
      <c r="O39" s="66">
        <v>32620037.669799998</v>
      </c>
      <c r="P39" s="66">
        <v>3063</v>
      </c>
      <c r="Q39" s="66">
        <v>2810</v>
      </c>
      <c r="R39" s="67">
        <v>9.0035587188611998</v>
      </c>
      <c r="S39" s="66">
        <v>195.34217995429299</v>
      </c>
      <c r="T39" s="66">
        <v>193.07981647686799</v>
      </c>
      <c r="U39" s="68">
        <v>1.1581541057616001</v>
      </c>
      <c r="V39" s="35"/>
      <c r="W39" s="35"/>
    </row>
    <row r="40" spans="1:23" ht="12" thickBot="1">
      <c r="A40" s="49"/>
      <c r="B40" s="51" t="s">
        <v>40</v>
      </c>
      <c r="C40" s="52"/>
      <c r="D40" s="69"/>
      <c r="E40" s="66">
        <v>229048.25020000001</v>
      </c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70"/>
      <c r="V40" s="35"/>
      <c r="W40" s="35"/>
    </row>
    <row r="41" spans="1:23" ht="12" thickBot="1">
      <c r="A41" s="49"/>
      <c r="B41" s="51" t="s">
        <v>41</v>
      </c>
      <c r="C41" s="52"/>
      <c r="D41" s="69"/>
      <c r="E41" s="66">
        <v>85210.556700000001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>
      <c r="A42" s="50"/>
      <c r="B42" s="51" t="s">
        <v>35</v>
      </c>
      <c r="C42" s="52"/>
      <c r="D42" s="71">
        <v>27200.169000000002</v>
      </c>
      <c r="E42" s="71">
        <v>0</v>
      </c>
      <c r="F42" s="72"/>
      <c r="G42" s="71">
        <v>93598.133000000002</v>
      </c>
      <c r="H42" s="73">
        <v>-70.9394107252118</v>
      </c>
      <c r="I42" s="71">
        <v>5944.8896000000004</v>
      </c>
      <c r="J42" s="73">
        <v>21.856075967763299</v>
      </c>
      <c r="K42" s="71">
        <v>9978.4434999999994</v>
      </c>
      <c r="L42" s="73">
        <v>10.6609428844056</v>
      </c>
      <c r="M42" s="73">
        <v>-0.40422676141825098</v>
      </c>
      <c r="N42" s="71">
        <v>133913.016</v>
      </c>
      <c r="O42" s="71">
        <v>2468305.0019</v>
      </c>
      <c r="P42" s="71">
        <v>56</v>
      </c>
      <c r="Q42" s="71">
        <v>59</v>
      </c>
      <c r="R42" s="73">
        <v>-5.0847457627118597</v>
      </c>
      <c r="S42" s="71">
        <v>485.717303571429</v>
      </c>
      <c r="T42" s="71">
        <v>820.45467288135603</v>
      </c>
      <c r="U42" s="74">
        <v>-68.916089018990803</v>
      </c>
      <c r="V42" s="35"/>
      <c r="W42" s="35"/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72488</v>
      </c>
      <c r="D2" s="32">
        <v>853496.18513931602</v>
      </c>
      <c r="E2" s="32">
        <v>745257.69812136795</v>
      </c>
      <c r="F2" s="32">
        <v>108238.487017949</v>
      </c>
      <c r="G2" s="32">
        <v>745257.69812136795</v>
      </c>
      <c r="H2" s="32">
        <v>0.126817774821432</v>
      </c>
    </row>
    <row r="3" spans="1:8" ht="14.25">
      <c r="A3" s="32">
        <v>2</v>
      </c>
      <c r="B3" s="33">
        <v>13</v>
      </c>
      <c r="C3" s="32">
        <v>20868.056</v>
      </c>
      <c r="D3" s="32">
        <v>205427.54722272101</v>
      </c>
      <c r="E3" s="32">
        <v>156129.01052061899</v>
      </c>
      <c r="F3" s="32">
        <v>49298.536702102698</v>
      </c>
      <c r="G3" s="32">
        <v>156129.01052061899</v>
      </c>
      <c r="H3" s="32">
        <v>0.23998016511706699</v>
      </c>
    </row>
    <row r="4" spans="1:8" ht="14.25">
      <c r="A4" s="32">
        <v>3</v>
      </c>
      <c r="B4" s="33">
        <v>14</v>
      </c>
      <c r="C4" s="32">
        <v>124561</v>
      </c>
      <c r="D4" s="32">
        <v>427687.66204358998</v>
      </c>
      <c r="E4" s="32">
        <v>326687.989315385</v>
      </c>
      <c r="F4" s="32">
        <v>100999.672728205</v>
      </c>
      <c r="G4" s="32">
        <v>326687.989315385</v>
      </c>
      <c r="H4" s="32">
        <v>0.23615287905572399</v>
      </c>
    </row>
    <row r="5" spans="1:8" ht="14.25">
      <c r="A5" s="32">
        <v>4</v>
      </c>
      <c r="B5" s="33">
        <v>15</v>
      </c>
      <c r="C5" s="32">
        <v>4838</v>
      </c>
      <c r="D5" s="32">
        <v>79706.656862393196</v>
      </c>
      <c r="E5" s="32">
        <v>61878.058384615397</v>
      </c>
      <c r="F5" s="32">
        <v>17828.598477777799</v>
      </c>
      <c r="G5" s="32">
        <v>61878.058384615397</v>
      </c>
      <c r="H5" s="32">
        <v>0.22367765980396501</v>
      </c>
    </row>
    <row r="6" spans="1:8" ht="14.25">
      <c r="A6" s="32">
        <v>5</v>
      </c>
      <c r="B6" s="33">
        <v>16</v>
      </c>
      <c r="C6" s="32">
        <v>2165</v>
      </c>
      <c r="D6" s="32">
        <v>185411.15742906</v>
      </c>
      <c r="E6" s="32">
        <v>187873.761924786</v>
      </c>
      <c r="F6" s="32">
        <v>-2462.6044957264999</v>
      </c>
      <c r="G6" s="32">
        <v>187873.761924786</v>
      </c>
      <c r="H6" s="32">
        <v>-1.3281857089257E-2</v>
      </c>
    </row>
    <row r="7" spans="1:8" ht="14.25">
      <c r="A7" s="32">
        <v>6</v>
      </c>
      <c r="B7" s="33">
        <v>17</v>
      </c>
      <c r="C7" s="32">
        <v>20715</v>
      </c>
      <c r="D7" s="32">
        <v>403898.766658974</v>
      </c>
      <c r="E7" s="32">
        <v>327622.90856410301</v>
      </c>
      <c r="F7" s="32">
        <v>76275.858094871801</v>
      </c>
      <c r="G7" s="32">
        <v>327622.90856410301</v>
      </c>
      <c r="H7" s="32">
        <v>0.18884895026003901</v>
      </c>
    </row>
    <row r="8" spans="1:8" ht="14.25">
      <c r="A8" s="32">
        <v>7</v>
      </c>
      <c r="B8" s="33">
        <v>18</v>
      </c>
      <c r="C8" s="32">
        <v>59543</v>
      </c>
      <c r="D8" s="32">
        <v>169202.584913675</v>
      </c>
      <c r="E8" s="32">
        <v>146746.469520513</v>
      </c>
      <c r="F8" s="32">
        <v>22456.115393162399</v>
      </c>
      <c r="G8" s="32">
        <v>146746.469520513</v>
      </c>
      <c r="H8" s="32">
        <v>0.132717330557445</v>
      </c>
    </row>
    <row r="9" spans="1:8" ht="14.25">
      <c r="A9" s="32">
        <v>8</v>
      </c>
      <c r="B9" s="33">
        <v>19</v>
      </c>
      <c r="C9" s="32">
        <v>12309</v>
      </c>
      <c r="D9" s="32">
        <v>88075.795651282097</v>
      </c>
      <c r="E9" s="32">
        <v>73738.338529059794</v>
      </c>
      <c r="F9" s="32">
        <v>14337.4571222222</v>
      </c>
      <c r="G9" s="32">
        <v>73738.338529059794</v>
      </c>
      <c r="H9" s="32">
        <v>0.16278543970228099</v>
      </c>
    </row>
    <row r="10" spans="1:8" ht="14.25">
      <c r="A10" s="32">
        <v>9</v>
      </c>
      <c r="B10" s="33">
        <v>21</v>
      </c>
      <c r="C10" s="32">
        <v>319962</v>
      </c>
      <c r="D10" s="32">
        <v>1848181.8589999999</v>
      </c>
      <c r="E10" s="32">
        <v>1720750.426</v>
      </c>
      <c r="F10" s="32">
        <v>127431.433</v>
      </c>
      <c r="G10" s="32">
        <v>1720750.426</v>
      </c>
      <c r="H10" s="32">
        <v>6.8949617906621796E-2</v>
      </c>
    </row>
    <row r="11" spans="1:8" ht="14.25">
      <c r="A11" s="32">
        <v>10</v>
      </c>
      <c r="B11" s="33">
        <v>22</v>
      </c>
      <c r="C11" s="32">
        <v>72182</v>
      </c>
      <c r="D11" s="32">
        <v>2509724.59440513</v>
      </c>
      <c r="E11" s="32">
        <v>2561942.56585128</v>
      </c>
      <c r="F11" s="32">
        <v>-52217.971446153802</v>
      </c>
      <c r="G11" s="32">
        <v>2561942.56585128</v>
      </c>
      <c r="H11" s="32">
        <v>-2.0806255619665301E-2</v>
      </c>
    </row>
    <row r="12" spans="1:8" ht="14.25">
      <c r="A12" s="32">
        <v>11</v>
      </c>
      <c r="B12" s="33">
        <v>23</v>
      </c>
      <c r="C12" s="32">
        <v>301399.85700000002</v>
      </c>
      <c r="D12" s="32">
        <v>3461342.03403932</v>
      </c>
      <c r="E12" s="32">
        <v>3068133.5487709399</v>
      </c>
      <c r="F12" s="32">
        <v>393208.48526837601</v>
      </c>
      <c r="G12" s="32">
        <v>3068133.5487709399</v>
      </c>
      <c r="H12" s="32">
        <v>0.113600008725376</v>
      </c>
    </row>
    <row r="13" spans="1:8" ht="14.25">
      <c r="A13" s="32">
        <v>12</v>
      </c>
      <c r="B13" s="33">
        <v>24</v>
      </c>
      <c r="C13" s="32">
        <v>36604.624000000003</v>
      </c>
      <c r="D13" s="32">
        <v>1399495.99313077</v>
      </c>
      <c r="E13" s="32">
        <v>1231073.4738316201</v>
      </c>
      <c r="F13" s="32">
        <v>168422.519299145</v>
      </c>
      <c r="G13" s="32">
        <v>1231073.4738316201</v>
      </c>
      <c r="H13" s="32">
        <v>0.120345124334635</v>
      </c>
    </row>
    <row r="14" spans="1:8" ht="14.25">
      <c r="A14" s="32">
        <v>13</v>
      </c>
      <c r="B14" s="33">
        <v>25</v>
      </c>
      <c r="C14" s="32">
        <v>66014</v>
      </c>
      <c r="D14" s="32">
        <v>1009309.9382</v>
      </c>
      <c r="E14" s="32">
        <v>916608.45680000004</v>
      </c>
      <c r="F14" s="32">
        <v>92701.481400000004</v>
      </c>
      <c r="G14" s="32">
        <v>916608.45680000004</v>
      </c>
      <c r="H14" s="32">
        <v>9.1846397118930098E-2</v>
      </c>
    </row>
    <row r="15" spans="1:8" ht="14.25">
      <c r="A15" s="32">
        <v>14</v>
      </c>
      <c r="B15" s="33">
        <v>26</v>
      </c>
      <c r="C15" s="32">
        <v>75115</v>
      </c>
      <c r="D15" s="32">
        <v>826610.24694774998</v>
      </c>
      <c r="E15" s="32">
        <v>747650.93606081198</v>
      </c>
      <c r="F15" s="32">
        <v>78959.310886937397</v>
      </c>
      <c r="G15" s="32">
        <v>747650.93606081198</v>
      </c>
      <c r="H15" s="32">
        <v>9.5521814759124898E-2</v>
      </c>
    </row>
    <row r="16" spans="1:8" ht="14.25">
      <c r="A16" s="32">
        <v>15</v>
      </c>
      <c r="B16" s="33">
        <v>27</v>
      </c>
      <c r="C16" s="32">
        <v>217227.39600000001</v>
      </c>
      <c r="D16" s="32">
        <v>2103668.88135385</v>
      </c>
      <c r="E16" s="32">
        <v>1835543.7350230799</v>
      </c>
      <c r="F16" s="32">
        <v>268125.146330769</v>
      </c>
      <c r="G16" s="32">
        <v>1835543.7350230799</v>
      </c>
      <c r="H16" s="32">
        <v>0.12745596453288499</v>
      </c>
    </row>
    <row r="17" spans="1:8" ht="14.25">
      <c r="A17" s="32">
        <v>16</v>
      </c>
      <c r="B17" s="33">
        <v>29</v>
      </c>
      <c r="C17" s="32">
        <v>149307</v>
      </c>
      <c r="D17" s="32">
        <v>1901214.6774299101</v>
      </c>
      <c r="E17" s="32">
        <v>1661289.54126752</v>
      </c>
      <c r="F17" s="32">
        <v>239925.136162393</v>
      </c>
      <c r="G17" s="32">
        <v>1661289.54126752</v>
      </c>
      <c r="H17" s="32">
        <v>0.126195710042975</v>
      </c>
    </row>
    <row r="18" spans="1:8" ht="14.25">
      <c r="A18" s="32">
        <v>17</v>
      </c>
      <c r="B18" s="33">
        <v>31</v>
      </c>
      <c r="C18" s="32">
        <v>45579.834999999999</v>
      </c>
      <c r="D18" s="32">
        <v>487113.50872571702</v>
      </c>
      <c r="E18" s="32">
        <v>392515.53201342199</v>
      </c>
      <c r="F18" s="32">
        <v>94597.976712294301</v>
      </c>
      <c r="G18" s="32">
        <v>392515.53201342199</v>
      </c>
      <c r="H18" s="32">
        <v>0.19420109485315101</v>
      </c>
    </row>
    <row r="19" spans="1:8" ht="14.25">
      <c r="A19" s="32">
        <v>18</v>
      </c>
      <c r="B19" s="33">
        <v>32</v>
      </c>
      <c r="C19" s="32">
        <v>20742.29</v>
      </c>
      <c r="D19" s="32">
        <v>433237.96650911402</v>
      </c>
      <c r="E19" s="32">
        <v>385703.726337709</v>
      </c>
      <c r="F19" s="32">
        <v>47534.240171404999</v>
      </c>
      <c r="G19" s="32">
        <v>385703.726337709</v>
      </c>
      <c r="H19" s="32">
        <v>0.10971854695566</v>
      </c>
    </row>
    <row r="20" spans="1:8" ht="14.25">
      <c r="A20" s="32">
        <v>19</v>
      </c>
      <c r="B20" s="33">
        <v>33</v>
      </c>
      <c r="C20" s="32">
        <v>22653.96</v>
      </c>
      <c r="D20" s="32">
        <v>447895.36334181199</v>
      </c>
      <c r="E20" s="32">
        <v>341546.88774284802</v>
      </c>
      <c r="F20" s="32">
        <v>106348.475598965</v>
      </c>
      <c r="G20" s="32">
        <v>341546.88774284802</v>
      </c>
      <c r="H20" s="32">
        <v>0.23744044770966899</v>
      </c>
    </row>
    <row r="21" spans="1:8" ht="14.25">
      <c r="A21" s="32">
        <v>20</v>
      </c>
      <c r="B21" s="33">
        <v>34</v>
      </c>
      <c r="C21" s="32">
        <v>41948.088000000003</v>
      </c>
      <c r="D21" s="32">
        <v>267121.62943048199</v>
      </c>
      <c r="E21" s="32">
        <v>188977.16006490201</v>
      </c>
      <c r="F21" s="32">
        <v>78144.469365579906</v>
      </c>
      <c r="G21" s="32">
        <v>188977.16006490201</v>
      </c>
      <c r="H21" s="32">
        <v>0.292542650073632</v>
      </c>
    </row>
    <row r="22" spans="1:8" ht="14.25">
      <c r="A22" s="32">
        <v>21</v>
      </c>
      <c r="B22" s="33">
        <v>35</v>
      </c>
      <c r="C22" s="32">
        <v>31659.089</v>
      </c>
      <c r="D22" s="32">
        <v>663276.58508849598</v>
      </c>
      <c r="E22" s="32">
        <v>590189.59073628299</v>
      </c>
      <c r="F22" s="32">
        <v>73086.994352212394</v>
      </c>
      <c r="G22" s="32">
        <v>590189.59073628299</v>
      </c>
      <c r="H22" s="32">
        <v>0.110190825359018</v>
      </c>
    </row>
    <row r="23" spans="1:8" ht="14.25">
      <c r="A23" s="32">
        <v>22</v>
      </c>
      <c r="B23" s="33">
        <v>36</v>
      </c>
      <c r="C23" s="32">
        <v>99144.175000000003</v>
      </c>
      <c r="D23" s="32">
        <v>687223.03135575203</v>
      </c>
      <c r="E23" s="32">
        <v>556088.11060949101</v>
      </c>
      <c r="F23" s="32">
        <v>131134.92074626099</v>
      </c>
      <c r="G23" s="32">
        <v>556088.11060949101</v>
      </c>
      <c r="H23" s="32">
        <v>0.19081857674001201</v>
      </c>
    </row>
    <row r="24" spans="1:8" ht="14.25">
      <c r="A24" s="32">
        <v>23</v>
      </c>
      <c r="B24" s="33">
        <v>37</v>
      </c>
      <c r="C24" s="32">
        <v>84403.258000000002</v>
      </c>
      <c r="D24" s="32">
        <v>1022515.96709381</v>
      </c>
      <c r="E24" s="32">
        <v>838458.67828134005</v>
      </c>
      <c r="F24" s="32">
        <v>184057.28881246501</v>
      </c>
      <c r="G24" s="32">
        <v>838458.67828134005</v>
      </c>
      <c r="H24" s="32">
        <v>0.18000431752238799</v>
      </c>
    </row>
    <row r="25" spans="1:8" ht="14.25">
      <c r="A25" s="32">
        <v>24</v>
      </c>
      <c r="B25" s="33">
        <v>38</v>
      </c>
      <c r="C25" s="32">
        <v>49588.258999999998</v>
      </c>
      <c r="D25" s="32">
        <v>283165.14151504397</v>
      </c>
      <c r="E25" s="32">
        <v>259386.00580354</v>
      </c>
      <c r="F25" s="32">
        <v>23779.135711504401</v>
      </c>
      <c r="G25" s="32">
        <v>259386.00580354</v>
      </c>
      <c r="H25" s="32">
        <v>8.3976211140526502E-2</v>
      </c>
    </row>
    <row r="26" spans="1:8" ht="14.25">
      <c r="A26" s="32">
        <v>25</v>
      </c>
      <c r="B26" s="33">
        <v>39</v>
      </c>
      <c r="C26" s="32">
        <v>90334.361000000004</v>
      </c>
      <c r="D26" s="32">
        <v>158178.62400555899</v>
      </c>
      <c r="E26" s="32">
        <v>116439.38279145899</v>
      </c>
      <c r="F26" s="32">
        <v>41739.241214100497</v>
      </c>
      <c r="G26" s="32">
        <v>116439.38279145899</v>
      </c>
      <c r="H26" s="32">
        <v>0.26387409472365603</v>
      </c>
    </row>
    <row r="27" spans="1:8" ht="14.25">
      <c r="A27" s="32">
        <v>26</v>
      </c>
      <c r="B27" s="33">
        <v>40</v>
      </c>
      <c r="C27" s="32">
        <v>44</v>
      </c>
      <c r="D27" s="32">
        <v>167.29069999999999</v>
      </c>
      <c r="E27" s="32">
        <v>135.0813</v>
      </c>
      <c r="F27" s="32">
        <v>32.209400000000002</v>
      </c>
      <c r="G27" s="32">
        <v>135.0813</v>
      </c>
      <c r="H27" s="32">
        <v>0.19253550854889101</v>
      </c>
    </row>
    <row r="28" spans="1:8" ht="14.25">
      <c r="A28" s="32">
        <v>27</v>
      </c>
      <c r="B28" s="33">
        <v>42</v>
      </c>
      <c r="C28" s="32">
        <v>5958.7449999999999</v>
      </c>
      <c r="D28" s="32">
        <v>157055.37719999999</v>
      </c>
      <c r="E28" s="32">
        <v>129969.70269999999</v>
      </c>
      <c r="F28" s="32">
        <v>27085.674500000001</v>
      </c>
      <c r="G28" s="32">
        <v>129969.70269999999</v>
      </c>
      <c r="H28" s="32">
        <v>0.172459389693535</v>
      </c>
    </row>
    <row r="29" spans="1:8" ht="14.25">
      <c r="A29" s="32">
        <v>28</v>
      </c>
      <c r="B29" s="33">
        <v>75</v>
      </c>
      <c r="C29" s="32">
        <v>597</v>
      </c>
      <c r="D29" s="32">
        <v>398018.376068376</v>
      </c>
      <c r="E29" s="32">
        <v>375783.918547009</v>
      </c>
      <c r="F29" s="32">
        <v>22234.457521367502</v>
      </c>
      <c r="G29" s="32">
        <v>375783.918547009</v>
      </c>
      <c r="H29" s="32">
        <v>5.5862891912175999E-2</v>
      </c>
    </row>
    <row r="30" spans="1:8" ht="14.25">
      <c r="A30" s="32">
        <v>29</v>
      </c>
      <c r="B30" s="33">
        <v>76</v>
      </c>
      <c r="C30" s="32">
        <v>3209</v>
      </c>
      <c r="D30" s="32">
        <v>598333.08971794904</v>
      </c>
      <c r="E30" s="32">
        <v>560144.40252906003</v>
      </c>
      <c r="F30" s="32">
        <v>38188.6871888889</v>
      </c>
      <c r="G30" s="32">
        <v>560144.40252906003</v>
      </c>
      <c r="H30" s="32">
        <v>6.3825129923686594E-2</v>
      </c>
    </row>
    <row r="31" spans="1:8" ht="14.25">
      <c r="A31" s="32">
        <v>30</v>
      </c>
      <c r="B31" s="33">
        <v>99</v>
      </c>
      <c r="C31" s="32">
        <v>57</v>
      </c>
      <c r="D31" s="32">
        <v>27200.169276151599</v>
      </c>
      <c r="E31" s="32">
        <v>21255.279691399999</v>
      </c>
      <c r="F31" s="32">
        <v>5944.8895847515296</v>
      </c>
      <c r="G31" s="32">
        <v>21255.279691399999</v>
      </c>
      <c r="H31" s="32">
        <v>0.218560756898078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BBG</cp:lastModifiedBy>
  <dcterms:created xsi:type="dcterms:W3CDTF">2013-06-21T00:28:37Z</dcterms:created>
  <dcterms:modified xsi:type="dcterms:W3CDTF">2014-02-06T04:33:07Z</dcterms:modified>
</cp:coreProperties>
</file>