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 activeTab="1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6" l="1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<sst xmlns="http://schemas.openxmlformats.org/spreadsheetml/2006/main" count="113" uniqueCount="71">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</sst>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45" Type="http://schemas.openxmlformats.org/officeDocument/2006/relationships/hyperlink" Target="cid:bc84eae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35" Type="http://schemas.openxmlformats.org/officeDocument/2006/relationships/hyperlink" Target="cid:9876b3b82" TargetMode="External"/><Relationship Id="rId356" Type="http://schemas.openxmlformats.org/officeDocument/2006/relationships/image" Target="cid:d64e537713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346" Type="http://schemas.openxmlformats.org/officeDocument/2006/relationships/image" Target="cid:bc84eb1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3" Type="http://schemas.openxmlformats.org/officeDocument/2006/relationships/hyperlink" Target="cid:460f5a65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334" Type="http://schemas.openxmlformats.org/officeDocument/2006/relationships/image" Target="cid:934e91da13" TargetMode="External"/><Relationship Id="rId350" Type="http://schemas.openxmlformats.org/officeDocument/2006/relationships/image" Target="cid:c6d730e813" TargetMode="External"/><Relationship Id="rId355" Type="http://schemas.openxmlformats.org/officeDocument/2006/relationships/hyperlink" Target="cid:d64e5354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3" sqref="I3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36" t="s">
        <v>4</v>
      </c>
      <c r="D2" s="36"/>
      <c r="E2" s="13"/>
      <c r="F2" s="24"/>
      <c r="G2" s="14"/>
      <c r="H2" s="24"/>
      <c r="I2" s="20"/>
      <c r="J2" s="21"/>
      <c r="K2" s="22"/>
      <c r="L2" s="22"/>
    </row>
    <row r="3" spans="1:12">
      <c r="A3" s="37" t="s">
        <v>5</v>
      </c>
      <c r="B3" s="37"/>
      <c r="C3" s="37"/>
      <c r="D3" s="37"/>
      <c r="E3" s="15">
        <f>RA!D7</f>
        <v>22049107.745200001</v>
      </c>
      <c r="F3" s="25">
        <f>RA!I7</f>
        <v>2595059.8856000002</v>
      </c>
      <c r="G3" s="16">
        <f>E3-F3</f>
        <v>19454047.8596</v>
      </c>
      <c r="H3" s="27">
        <f>RA!J7</f>
        <v>11.769455324852901</v>
      </c>
      <c r="I3" s="20">
        <f>SUM(I4:I39)</f>
        <v>22049111.059542518</v>
      </c>
      <c r="J3" s="21">
        <f>SUM(J4:J39)</f>
        <v>19454047.863700245</v>
      </c>
      <c r="K3" s="22">
        <f>E3-I3</f>
        <v>-3.3143425174057484</v>
      </c>
      <c r="L3" s="22">
        <f>G3-J3</f>
        <v>-4.1002444922924042E-3</v>
      </c>
    </row>
    <row r="4" spans="1:12">
      <c r="A4" s="38">
        <f>RA!A8</f>
        <v>41675</v>
      </c>
      <c r="B4" s="12">
        <v>12</v>
      </c>
      <c r="C4" s="35" t="s">
        <v>6</v>
      </c>
      <c r="D4" s="35"/>
      <c r="E4" s="15">
        <f>VLOOKUP(C4,RA!B8:D39,3,0)</f>
        <v>798708.24100000004</v>
      </c>
      <c r="F4" s="25">
        <f>VLOOKUP(C4,RA!B8:I43,8,0)</f>
        <v>101397.2101</v>
      </c>
      <c r="G4" s="16">
        <f t="shared" ref="G4:G39" si="0">E4-F4</f>
        <v>697311.03090000001</v>
      </c>
      <c r="H4" s="27">
        <f>RA!J8</f>
        <v>12.6951501055064</v>
      </c>
      <c r="I4" s="20">
        <f>VLOOKUP(B4,RMS!B:D,3,FALSE)</f>
        <v>798708.94606324797</v>
      </c>
      <c r="J4" s="21">
        <f>VLOOKUP(B4,RMS!B:E,4,FALSE)</f>
        <v>697311.03408461495</v>
      </c>
      <c r="K4" s="22">
        <f t="shared" ref="K4:K39" si="1">E4-I4</f>
        <v>-0.70506324793677777</v>
      </c>
      <c r="L4" s="22">
        <f t="shared" ref="L4:L39" si="2">G4-J4</f>
        <v>-3.1846149358898401E-3</v>
      </c>
    </row>
    <row r="5" spans="1:12">
      <c r="A5" s="38"/>
      <c r="B5" s="12">
        <v>13</v>
      </c>
      <c r="C5" s="35" t="s">
        <v>7</v>
      </c>
      <c r="D5" s="35"/>
      <c r="E5" s="15">
        <f>VLOOKUP(C5,RA!B8:D40,3,0)</f>
        <v>202727.55650000001</v>
      </c>
      <c r="F5" s="25">
        <f>VLOOKUP(C5,RA!B9:I44,8,0)</f>
        <v>39588.613700000002</v>
      </c>
      <c r="G5" s="16">
        <f t="shared" si="0"/>
        <v>163138.94280000002</v>
      </c>
      <c r="H5" s="27">
        <f>RA!J9</f>
        <v>19.527988391652102</v>
      </c>
      <c r="I5" s="20">
        <f>VLOOKUP(B5,RMS!B:D,3,FALSE)</f>
        <v>202727.64263952</v>
      </c>
      <c r="J5" s="21">
        <f>VLOOKUP(B5,RMS!B:E,4,FALSE)</f>
        <v>163138.95219245099</v>
      </c>
      <c r="K5" s="22">
        <f t="shared" si="1"/>
        <v>-8.613951998995617E-2</v>
      </c>
      <c r="L5" s="22">
        <f t="shared" si="2"/>
        <v>-9.3924509710632265E-3</v>
      </c>
    </row>
    <row r="6" spans="1:12">
      <c r="A6" s="38"/>
      <c r="B6" s="12">
        <v>14</v>
      </c>
      <c r="C6" s="35" t="s">
        <v>8</v>
      </c>
      <c r="D6" s="35"/>
      <c r="E6" s="15">
        <f>VLOOKUP(C6,RA!B10:D41,3,0)</f>
        <v>370889.34039999999</v>
      </c>
      <c r="F6" s="25">
        <f>VLOOKUP(C6,RA!B10:I45,8,0)</f>
        <v>86188.596000000005</v>
      </c>
      <c r="G6" s="16">
        <f t="shared" si="0"/>
        <v>284700.74439999997</v>
      </c>
      <c r="H6" s="27">
        <f>RA!J10</f>
        <v>23.238358888138102</v>
      </c>
      <c r="I6" s="20">
        <f>VLOOKUP(B6,RMS!B:D,3,FALSE)</f>
        <v>370891.257711966</v>
      </c>
      <c r="J6" s="21">
        <f>VLOOKUP(B6,RMS!B:E,4,FALSE)</f>
        <v>284700.74450170901</v>
      </c>
      <c r="K6" s="22">
        <f t="shared" si="1"/>
        <v>-1.9173119660117663</v>
      </c>
      <c r="L6" s="22">
        <f t="shared" si="2"/>
        <v>-1.0170903988182545E-4</v>
      </c>
    </row>
    <row r="7" spans="1:12">
      <c r="A7" s="38"/>
      <c r="B7" s="12">
        <v>15</v>
      </c>
      <c r="C7" s="35" t="s">
        <v>9</v>
      </c>
      <c r="D7" s="35"/>
      <c r="E7" s="15">
        <f>VLOOKUP(C7,RA!B10:D42,3,0)</f>
        <v>83961.023499999996</v>
      </c>
      <c r="F7" s="25">
        <f>VLOOKUP(C7,RA!B11:I46,8,0)</f>
        <v>18222.948499999999</v>
      </c>
      <c r="G7" s="16">
        <f t="shared" si="0"/>
        <v>65738.074999999997</v>
      </c>
      <c r="H7" s="27">
        <f>RA!J11</f>
        <v>21.704057121218899</v>
      </c>
      <c r="I7" s="20">
        <f>VLOOKUP(B7,RMS!B:D,3,FALSE)</f>
        <v>83961.061551282095</v>
      </c>
      <c r="J7" s="21">
        <f>VLOOKUP(B7,RMS!B:E,4,FALSE)</f>
        <v>65738.075139316206</v>
      </c>
      <c r="K7" s="22">
        <f t="shared" si="1"/>
        <v>-3.8051282099331729E-2</v>
      </c>
      <c r="L7" s="22">
        <f t="shared" si="2"/>
        <v>-1.3931620924267918E-4</v>
      </c>
    </row>
    <row r="8" spans="1:12">
      <c r="A8" s="38"/>
      <c r="B8" s="12">
        <v>16</v>
      </c>
      <c r="C8" s="35" t="s">
        <v>10</v>
      </c>
      <c r="D8" s="35"/>
      <c r="E8" s="15">
        <f>VLOOKUP(C8,RA!B12:D43,3,0)</f>
        <v>161203.52919999999</v>
      </c>
      <c r="F8" s="25">
        <f>VLOOKUP(C8,RA!B12:I47,8,0)</f>
        <v>2495.0038</v>
      </c>
      <c r="G8" s="16">
        <f t="shared" si="0"/>
        <v>158708.52539999998</v>
      </c>
      <c r="H8" s="27">
        <f>RA!J12</f>
        <v>1.5477352216678399</v>
      </c>
      <c r="I8" s="20">
        <f>VLOOKUP(B8,RMS!B:D,3,FALSE)</f>
        <v>161203.527073504</v>
      </c>
      <c r="J8" s="21">
        <f>VLOOKUP(B8,RMS!B:E,4,FALSE)</f>
        <v>158708.52596666699</v>
      </c>
      <c r="K8" s="22">
        <f t="shared" si="1"/>
        <v>2.1264959941618145E-3</v>
      </c>
      <c r="L8" s="22">
        <f t="shared" si="2"/>
        <v>-5.6666700402274728E-4</v>
      </c>
    </row>
    <row r="9" spans="1:12">
      <c r="A9" s="38"/>
      <c r="B9" s="12">
        <v>17</v>
      </c>
      <c r="C9" s="35" t="s">
        <v>11</v>
      </c>
      <c r="D9" s="35"/>
      <c r="E9" s="15">
        <f>VLOOKUP(C9,RA!B12:D44,3,0)</f>
        <v>390815.44449999998</v>
      </c>
      <c r="F9" s="25">
        <f>VLOOKUP(C9,RA!B13:I48,8,0)</f>
        <v>69391.310599999997</v>
      </c>
      <c r="G9" s="16">
        <f t="shared" si="0"/>
        <v>321424.13390000002</v>
      </c>
      <c r="H9" s="27">
        <f>RA!J13</f>
        <v>17.7555190247861</v>
      </c>
      <c r="I9" s="20">
        <f>VLOOKUP(B9,RMS!B:D,3,FALSE)</f>
        <v>390815.63843418797</v>
      </c>
      <c r="J9" s="21">
        <f>VLOOKUP(B9,RMS!B:E,4,FALSE)</f>
        <v>321424.13405470102</v>
      </c>
      <c r="K9" s="22">
        <f t="shared" si="1"/>
        <v>-0.1939341879915446</v>
      </c>
      <c r="L9" s="22">
        <f t="shared" si="2"/>
        <v>-1.5470100333914161E-4</v>
      </c>
    </row>
    <row r="10" spans="1:12">
      <c r="A10" s="38"/>
      <c r="B10" s="12">
        <v>18</v>
      </c>
      <c r="C10" s="35" t="s">
        <v>12</v>
      </c>
      <c r="D10" s="35"/>
      <c r="E10" s="15">
        <f>VLOOKUP(C10,RA!B14:D45,3,0)</f>
        <v>153783.9774</v>
      </c>
      <c r="F10" s="25">
        <f>VLOOKUP(C10,RA!B14:I49,8,0)</f>
        <v>22191.525300000001</v>
      </c>
      <c r="G10" s="16">
        <f t="shared" si="0"/>
        <v>131592.45209999999</v>
      </c>
      <c r="H10" s="27">
        <f>RA!J14</f>
        <v>14.430323415474399</v>
      </c>
      <c r="I10" s="20">
        <f>VLOOKUP(B10,RMS!B:D,3,FALSE)</f>
        <v>153783.978284615</v>
      </c>
      <c r="J10" s="21">
        <f>VLOOKUP(B10,RMS!B:E,4,FALSE)</f>
        <v>131592.452575214</v>
      </c>
      <c r="K10" s="22">
        <f t="shared" si="1"/>
        <v>-8.8461500126868486E-4</v>
      </c>
      <c r="L10" s="22">
        <f t="shared" si="2"/>
        <v>-4.752140084747225E-4</v>
      </c>
    </row>
    <row r="11" spans="1:12">
      <c r="A11" s="38"/>
      <c r="B11" s="12">
        <v>19</v>
      </c>
      <c r="C11" s="35" t="s">
        <v>13</v>
      </c>
      <c r="D11" s="35"/>
      <c r="E11" s="15">
        <f>VLOOKUP(C11,RA!B14:D46,3,0)</f>
        <v>80948.607199999999</v>
      </c>
      <c r="F11" s="25">
        <f>VLOOKUP(C11,RA!B15:I50,8,0)</f>
        <v>16771.018899999999</v>
      </c>
      <c r="G11" s="16">
        <f t="shared" si="0"/>
        <v>64177.588300000003</v>
      </c>
      <c r="H11" s="27">
        <f>RA!J15</f>
        <v>20.718106808883999</v>
      </c>
      <c r="I11" s="20">
        <f>VLOOKUP(B11,RMS!B:D,3,FALSE)</f>
        <v>80948.630082906006</v>
      </c>
      <c r="J11" s="21">
        <f>VLOOKUP(B11,RMS!B:E,4,FALSE)</f>
        <v>64177.588031623898</v>
      </c>
      <c r="K11" s="22">
        <f t="shared" si="1"/>
        <v>-2.2882906006998383E-2</v>
      </c>
      <c r="L11" s="22">
        <f t="shared" si="2"/>
        <v>2.6837610494112596E-4</v>
      </c>
    </row>
    <row r="12" spans="1:12">
      <c r="A12" s="38"/>
      <c r="B12" s="12">
        <v>21</v>
      </c>
      <c r="C12" s="35" t="s">
        <v>14</v>
      </c>
      <c r="D12" s="35"/>
      <c r="E12" s="15">
        <f>VLOOKUP(C12,RA!B16:D47,3,0)</f>
        <v>1604585.7231000001</v>
      </c>
      <c r="F12" s="25">
        <f>VLOOKUP(C12,RA!B16:I51,8,0)</f>
        <v>132160.88920000001</v>
      </c>
      <c r="G12" s="16">
        <f t="shared" si="0"/>
        <v>1472424.8339</v>
      </c>
      <c r="H12" s="27">
        <f>RA!J16</f>
        <v>8.2364492776783607</v>
      </c>
      <c r="I12" s="20">
        <f>VLOOKUP(B12,RMS!B:D,3,FALSE)</f>
        <v>1604585.6157</v>
      </c>
      <c r="J12" s="21">
        <f>VLOOKUP(B12,RMS!B:E,4,FALSE)</f>
        <v>1472424.8339</v>
      </c>
      <c r="K12" s="22">
        <f t="shared" si="1"/>
        <v>0.10740000009536743</v>
      </c>
      <c r="L12" s="22">
        <f t="shared" si="2"/>
        <v>0</v>
      </c>
    </row>
    <row r="13" spans="1:12">
      <c r="A13" s="38"/>
      <c r="B13" s="12">
        <v>22</v>
      </c>
      <c r="C13" s="35" t="s">
        <v>15</v>
      </c>
      <c r="D13" s="35"/>
      <c r="E13" s="15">
        <f>VLOOKUP(C13,RA!B16:D48,3,0)</f>
        <v>2521627.4493</v>
      </c>
      <c r="F13" s="25">
        <f>VLOOKUP(C13,RA!B17:I52,8,0)</f>
        <v>-23782.887299999999</v>
      </c>
      <c r="G13" s="16">
        <f t="shared" si="0"/>
        <v>2545410.3366</v>
      </c>
      <c r="H13" s="27">
        <f>RA!J17</f>
        <v>-0.94315626626772697</v>
      </c>
      <c r="I13" s="20">
        <f>VLOOKUP(B13,RMS!B:D,3,FALSE)</f>
        <v>2521627.5266555599</v>
      </c>
      <c r="J13" s="21">
        <f>VLOOKUP(B13,RMS!B:E,4,FALSE)</f>
        <v>2545410.3372119698</v>
      </c>
      <c r="K13" s="22">
        <f t="shared" si="1"/>
        <v>-7.7355559915304184E-2</v>
      </c>
      <c r="L13" s="22">
        <f t="shared" si="2"/>
        <v>-6.1196973547339439E-4</v>
      </c>
    </row>
    <row r="14" spans="1:12">
      <c r="A14" s="38"/>
      <c r="B14" s="12">
        <v>23</v>
      </c>
      <c r="C14" s="35" t="s">
        <v>16</v>
      </c>
      <c r="D14" s="35"/>
      <c r="E14" s="15">
        <f>VLOOKUP(C14,RA!B18:D49,3,0)</f>
        <v>3178391.3021</v>
      </c>
      <c r="F14" s="25">
        <f>VLOOKUP(C14,RA!B18:I53,8,0)</f>
        <v>390081.28960000002</v>
      </c>
      <c r="G14" s="16">
        <f t="shared" si="0"/>
        <v>2788310.0125000002</v>
      </c>
      <c r="H14" s="27">
        <f>RA!J18</f>
        <v>12.2729158408617</v>
      </c>
      <c r="I14" s="20">
        <f>VLOOKUP(B14,RMS!B:D,3,FALSE)</f>
        <v>3178391.3658316201</v>
      </c>
      <c r="J14" s="21">
        <f>VLOOKUP(B14,RMS!B:E,4,FALSE)</f>
        <v>2788310.0113623901</v>
      </c>
      <c r="K14" s="22">
        <f t="shared" si="1"/>
        <v>-6.3731620088219643E-2</v>
      </c>
      <c r="L14" s="22">
        <f t="shared" si="2"/>
        <v>1.1376100592315197E-3</v>
      </c>
    </row>
    <row r="15" spans="1:12">
      <c r="A15" s="38"/>
      <c r="B15" s="12">
        <v>24</v>
      </c>
      <c r="C15" s="35" t="s">
        <v>17</v>
      </c>
      <c r="D15" s="35"/>
      <c r="E15" s="15">
        <f>VLOOKUP(C15,RA!B18:D50,3,0)</f>
        <v>1403661.8228</v>
      </c>
      <c r="F15" s="25">
        <f>VLOOKUP(C15,RA!B19:I54,8,0)</f>
        <v>187923.33240000001</v>
      </c>
      <c r="G15" s="16">
        <f t="shared" si="0"/>
        <v>1215738.4904</v>
      </c>
      <c r="H15" s="27">
        <f>RA!J19</f>
        <v>13.3880774804528</v>
      </c>
      <c r="I15" s="20">
        <f>VLOOKUP(B15,RMS!B:D,3,FALSE)</f>
        <v>1403661.8789025601</v>
      </c>
      <c r="J15" s="21">
        <f>VLOOKUP(B15,RMS!B:E,4,FALSE)</f>
        <v>1215738.49146068</v>
      </c>
      <c r="K15" s="22">
        <f t="shared" si="1"/>
        <v>-5.6102560134604573E-2</v>
      </c>
      <c r="L15" s="22">
        <f t="shared" si="2"/>
        <v>-1.0606800206005573E-3</v>
      </c>
    </row>
    <row r="16" spans="1:12">
      <c r="A16" s="38"/>
      <c r="B16" s="12">
        <v>25</v>
      </c>
      <c r="C16" s="35" t="s">
        <v>18</v>
      </c>
      <c r="D16" s="35"/>
      <c r="E16" s="15">
        <f>VLOOKUP(C16,RA!B20:D51,3,0)</f>
        <v>886982.72169999999</v>
      </c>
      <c r="F16" s="25">
        <f>VLOOKUP(C16,RA!B20:I55,8,0)</f>
        <v>94931.470100000006</v>
      </c>
      <c r="G16" s="16">
        <f t="shared" si="0"/>
        <v>792051.25159999996</v>
      </c>
      <c r="H16" s="27">
        <f>RA!J20</f>
        <v>10.702741753306499</v>
      </c>
      <c r="I16" s="20">
        <f>VLOOKUP(B16,RMS!B:D,3,FALSE)</f>
        <v>886982.7341</v>
      </c>
      <c r="J16" s="21">
        <f>VLOOKUP(B16,RMS!B:E,4,FALSE)</f>
        <v>792051.25159999996</v>
      </c>
      <c r="K16" s="22">
        <f t="shared" si="1"/>
        <v>-1.2400000006891787E-2</v>
      </c>
      <c r="L16" s="22">
        <f t="shared" si="2"/>
        <v>0</v>
      </c>
    </row>
    <row r="17" spans="1:12">
      <c r="A17" s="38"/>
      <c r="B17" s="12">
        <v>26</v>
      </c>
      <c r="C17" s="35" t="s">
        <v>19</v>
      </c>
      <c r="D17" s="35"/>
      <c r="E17" s="15">
        <f>VLOOKUP(C17,RA!B20:D52,3,0)</f>
        <v>776677.28350000002</v>
      </c>
      <c r="F17" s="25">
        <f>VLOOKUP(C17,RA!B21:I56,8,0)</f>
        <v>81675.647800000006</v>
      </c>
      <c r="G17" s="16">
        <f t="shared" si="0"/>
        <v>695001.63569999998</v>
      </c>
      <c r="H17" s="27">
        <f>RA!J21</f>
        <v>10.5160340768483</v>
      </c>
      <c r="I17" s="20">
        <f>VLOOKUP(B17,RMS!B:D,3,FALSE)</f>
        <v>776677.04492045997</v>
      </c>
      <c r="J17" s="21">
        <f>VLOOKUP(B17,RMS!B:E,4,FALSE)</f>
        <v>695001.63504034502</v>
      </c>
      <c r="K17" s="22">
        <f t="shared" si="1"/>
        <v>0.23857954004779458</v>
      </c>
      <c r="L17" s="22">
        <f t="shared" si="2"/>
        <v>6.5965496469289064E-4</v>
      </c>
    </row>
    <row r="18" spans="1:12">
      <c r="A18" s="38"/>
      <c r="B18" s="12">
        <v>27</v>
      </c>
      <c r="C18" s="35" t="s">
        <v>20</v>
      </c>
      <c r="D18" s="35"/>
      <c r="E18" s="15">
        <f>VLOOKUP(C18,RA!B22:D53,3,0)</f>
        <v>1909653.581</v>
      </c>
      <c r="F18" s="25">
        <f>VLOOKUP(C18,RA!B22:I57,8,0)</f>
        <v>285942.81900000002</v>
      </c>
      <c r="G18" s="16">
        <f t="shared" si="0"/>
        <v>1623710.7620000001</v>
      </c>
      <c r="H18" s="27">
        <f>RA!J22</f>
        <v>14.973543989599699</v>
      </c>
      <c r="I18" s="20">
        <f>VLOOKUP(B18,RMS!B:D,3,FALSE)</f>
        <v>1909653.58368803</v>
      </c>
      <c r="J18" s="21">
        <f>VLOOKUP(B18,RMS!B:E,4,FALSE)</f>
        <v>1623710.7620504301</v>
      </c>
      <c r="K18" s="22">
        <f t="shared" si="1"/>
        <v>-2.6880300138145685E-3</v>
      </c>
      <c r="L18" s="22">
        <f t="shared" si="2"/>
        <v>-5.0429953262209892E-5</v>
      </c>
    </row>
    <row r="19" spans="1:12">
      <c r="A19" s="38"/>
      <c r="B19" s="12">
        <v>29</v>
      </c>
      <c r="C19" s="35" t="s">
        <v>21</v>
      </c>
      <c r="D19" s="35"/>
      <c r="E19" s="15">
        <f>VLOOKUP(C19,RA!B22:D54,3,0)</f>
        <v>1976364.953</v>
      </c>
      <c r="F19" s="25">
        <f>VLOOKUP(C19,RA!B23:I58,8,0)</f>
        <v>236963.57180000001</v>
      </c>
      <c r="G19" s="16">
        <f t="shared" si="0"/>
        <v>1739401.3811999999</v>
      </c>
      <c r="H19" s="27">
        <f>RA!J23</f>
        <v>11.9898691504473</v>
      </c>
      <c r="I19" s="20">
        <f>VLOOKUP(B19,RMS!B:D,3,FALSE)</f>
        <v>1976365.51577521</v>
      </c>
      <c r="J19" s="21">
        <f>VLOOKUP(B19,RMS!B:E,4,FALSE)</f>
        <v>1739401.42679658</v>
      </c>
      <c r="K19" s="22">
        <f t="shared" si="1"/>
        <v>-0.56277521001175046</v>
      </c>
      <c r="L19" s="22">
        <f t="shared" si="2"/>
        <v>-4.5596580021083355E-2</v>
      </c>
    </row>
    <row r="20" spans="1:12">
      <c r="A20" s="38"/>
      <c r="B20" s="12">
        <v>31</v>
      </c>
      <c r="C20" s="35" t="s">
        <v>22</v>
      </c>
      <c r="D20" s="35"/>
      <c r="E20" s="15">
        <f>VLOOKUP(C20,RA!B24:D55,3,0)</f>
        <v>423786.41810000001</v>
      </c>
      <c r="F20" s="25">
        <f>VLOOKUP(C20,RA!B24:I59,8,0)</f>
        <v>81983.6826</v>
      </c>
      <c r="G20" s="16">
        <f t="shared" si="0"/>
        <v>341802.73550000001</v>
      </c>
      <c r="H20" s="27">
        <f>RA!J24</f>
        <v>19.345519133804402</v>
      </c>
      <c r="I20" s="20">
        <f>VLOOKUP(B20,RMS!B:D,3,FALSE)</f>
        <v>423786.41473751602</v>
      </c>
      <c r="J20" s="21">
        <f>VLOOKUP(B20,RMS!B:E,4,FALSE)</f>
        <v>341802.73478703102</v>
      </c>
      <c r="K20" s="22">
        <f t="shared" si="1"/>
        <v>3.3624839852564037E-3</v>
      </c>
      <c r="L20" s="22">
        <f t="shared" si="2"/>
        <v>7.1296899113804102E-4</v>
      </c>
    </row>
    <row r="21" spans="1:12">
      <c r="A21" s="38"/>
      <c r="B21" s="12">
        <v>32</v>
      </c>
      <c r="C21" s="35" t="s">
        <v>23</v>
      </c>
      <c r="D21" s="35"/>
      <c r="E21" s="15">
        <f>VLOOKUP(C21,RA!B24:D56,3,0)</f>
        <v>379305.57429999998</v>
      </c>
      <c r="F21" s="25">
        <f>VLOOKUP(C21,RA!B25:I60,8,0)</f>
        <v>39499.579100000003</v>
      </c>
      <c r="G21" s="16">
        <f t="shared" si="0"/>
        <v>339805.9952</v>
      </c>
      <c r="H21" s="27">
        <f>RA!J25</f>
        <v>10.4136563700377</v>
      </c>
      <c r="I21" s="20">
        <f>VLOOKUP(B21,RMS!B:D,3,FALSE)</f>
        <v>379305.56902308401</v>
      </c>
      <c r="J21" s="21">
        <f>VLOOKUP(B21,RMS!B:E,4,FALSE)</f>
        <v>339805.98589287797</v>
      </c>
      <c r="K21" s="22">
        <f t="shared" si="1"/>
        <v>5.2769159665331244E-3</v>
      </c>
      <c r="L21" s="22">
        <f t="shared" si="2"/>
        <v>9.3071220326237381E-3</v>
      </c>
    </row>
    <row r="22" spans="1:12">
      <c r="A22" s="38"/>
      <c r="B22" s="12">
        <v>33</v>
      </c>
      <c r="C22" s="35" t="s">
        <v>24</v>
      </c>
      <c r="D22" s="35"/>
      <c r="E22" s="15">
        <f>VLOOKUP(C22,RA!B26:D57,3,0)</f>
        <v>439420.9327</v>
      </c>
      <c r="F22" s="25">
        <f>VLOOKUP(C22,RA!B26:I61,8,0)</f>
        <v>106886.6599</v>
      </c>
      <c r="G22" s="16">
        <f t="shared" si="0"/>
        <v>332534.27280000004</v>
      </c>
      <c r="H22" s="27">
        <f>RA!J26</f>
        <v>24.3244351704504</v>
      </c>
      <c r="I22" s="20">
        <f>VLOOKUP(B22,RMS!B:D,3,FALSE)</f>
        <v>439420.92162222997</v>
      </c>
      <c r="J22" s="21">
        <f>VLOOKUP(B22,RMS!B:E,4,FALSE)</f>
        <v>332534.27255520702</v>
      </c>
      <c r="K22" s="22">
        <f t="shared" si="1"/>
        <v>1.1077770031988621E-2</v>
      </c>
      <c r="L22" s="22">
        <f t="shared" si="2"/>
        <v>2.4479301646351814E-4</v>
      </c>
    </row>
    <row r="23" spans="1:12">
      <c r="A23" s="38"/>
      <c r="B23" s="12">
        <v>34</v>
      </c>
      <c r="C23" s="35" t="s">
        <v>25</v>
      </c>
      <c r="D23" s="35"/>
      <c r="E23" s="15">
        <f>VLOOKUP(C23,RA!B26:D58,3,0)</f>
        <v>256431.62650000001</v>
      </c>
      <c r="F23" s="25">
        <f>VLOOKUP(C23,RA!B27:I62,8,0)</f>
        <v>74807.925799999997</v>
      </c>
      <c r="G23" s="16">
        <f t="shared" si="0"/>
        <v>181623.70070000002</v>
      </c>
      <c r="H23" s="27">
        <f>RA!J27</f>
        <v>29.172659714811001</v>
      </c>
      <c r="I23" s="20">
        <f>VLOOKUP(B23,RMS!B:D,3,FALSE)</f>
        <v>256431.61891301701</v>
      </c>
      <c r="J23" s="21">
        <f>VLOOKUP(B23,RMS!B:E,4,FALSE)</f>
        <v>181623.712753906</v>
      </c>
      <c r="K23" s="22">
        <f t="shared" si="1"/>
        <v>7.5869830034207553E-3</v>
      </c>
      <c r="L23" s="22">
        <f t="shared" si="2"/>
        <v>-1.2053905986249447E-2</v>
      </c>
    </row>
    <row r="24" spans="1:12">
      <c r="A24" s="38"/>
      <c r="B24" s="12">
        <v>35</v>
      </c>
      <c r="C24" s="35" t="s">
        <v>26</v>
      </c>
      <c r="D24" s="35"/>
      <c r="E24" s="15">
        <f>VLOOKUP(C24,RA!B28:D59,3,0)</f>
        <v>653252.57620000001</v>
      </c>
      <c r="F24" s="25">
        <f>VLOOKUP(C24,RA!B28:I63,8,0)</f>
        <v>76893.626499999998</v>
      </c>
      <c r="G24" s="16">
        <f t="shared" si="0"/>
        <v>576358.9497</v>
      </c>
      <c r="H24" s="27">
        <f>RA!J28</f>
        <v>11.7708876017441</v>
      </c>
      <c r="I24" s="20">
        <f>VLOOKUP(B24,RMS!B:D,3,FALSE)</f>
        <v>653252.575728319</v>
      </c>
      <c r="J24" s="21">
        <f>VLOOKUP(B24,RMS!B:E,4,FALSE)</f>
        <v>576358.93479203503</v>
      </c>
      <c r="K24" s="22">
        <f t="shared" si="1"/>
        <v>4.7168100718408823E-4</v>
      </c>
      <c r="L24" s="22">
        <f t="shared" si="2"/>
        <v>1.490796497091651E-2</v>
      </c>
    </row>
    <row r="25" spans="1:12">
      <c r="A25" s="38"/>
      <c r="B25" s="12">
        <v>36</v>
      </c>
      <c r="C25" s="35" t="s">
        <v>27</v>
      </c>
      <c r="D25" s="35"/>
      <c r="E25" s="15">
        <f>VLOOKUP(C25,RA!B28:D60,3,0)</f>
        <v>706509.8835</v>
      </c>
      <c r="F25" s="25">
        <f>VLOOKUP(C25,RA!B29:I64,8,0)</f>
        <v>136125.45929999999</v>
      </c>
      <c r="G25" s="16">
        <f t="shared" si="0"/>
        <v>570384.42420000001</v>
      </c>
      <c r="H25" s="27">
        <f>RA!J29</f>
        <v>19.2673113963593</v>
      </c>
      <c r="I25" s="20">
        <f>VLOOKUP(B25,RMS!B:D,3,FALSE)</f>
        <v>706509.88377699105</v>
      </c>
      <c r="J25" s="21">
        <f>VLOOKUP(B25,RMS!B:E,4,FALSE)</f>
        <v>570384.40109188098</v>
      </c>
      <c r="K25" s="22">
        <f t="shared" si="1"/>
        <v>-2.7699104975908995E-4</v>
      </c>
      <c r="L25" s="22">
        <f t="shared" si="2"/>
        <v>2.3108119028620422E-2</v>
      </c>
    </row>
    <row r="26" spans="1:12">
      <c r="A26" s="38"/>
      <c r="B26" s="12">
        <v>37</v>
      </c>
      <c r="C26" s="35" t="s">
        <v>28</v>
      </c>
      <c r="D26" s="35"/>
      <c r="E26" s="15">
        <f>VLOOKUP(C26,RA!B30:D61,3,0)</f>
        <v>992106.4105</v>
      </c>
      <c r="F26" s="25">
        <f>VLOOKUP(C26,RA!B30:I65,8,0)</f>
        <v>167258.43549999999</v>
      </c>
      <c r="G26" s="16">
        <f t="shared" si="0"/>
        <v>824847.97499999998</v>
      </c>
      <c r="H26" s="27">
        <f>RA!J30</f>
        <v>16.858920951403299</v>
      </c>
      <c r="I26" s="20">
        <f>VLOOKUP(B26,RMS!B:D,3,FALSE)</f>
        <v>992106.40674247802</v>
      </c>
      <c r="J26" s="21">
        <f>VLOOKUP(B26,RMS!B:E,4,FALSE)</f>
        <v>824847.95724155405</v>
      </c>
      <c r="K26" s="22">
        <f t="shared" si="1"/>
        <v>3.7575219757854939E-3</v>
      </c>
      <c r="L26" s="22">
        <f t="shared" si="2"/>
        <v>1.7758445930667222E-2</v>
      </c>
    </row>
    <row r="27" spans="1:12">
      <c r="A27" s="38"/>
      <c r="B27" s="12">
        <v>38</v>
      </c>
      <c r="C27" s="35" t="s">
        <v>29</v>
      </c>
      <c r="D27" s="35"/>
      <c r="E27" s="15">
        <f>VLOOKUP(C27,RA!B30:D62,3,0)</f>
        <v>309826.9007</v>
      </c>
      <c r="F27" s="25">
        <f>VLOOKUP(C27,RA!B31:I66,8,0)</f>
        <v>26394.002199999999</v>
      </c>
      <c r="G27" s="16">
        <f t="shared" si="0"/>
        <v>283432.89850000001</v>
      </c>
      <c r="H27" s="27">
        <f>RA!J31</f>
        <v>8.5189511112067198</v>
      </c>
      <c r="I27" s="20">
        <f>VLOOKUP(B27,RMS!B:D,3,FALSE)</f>
        <v>309826.897090265</v>
      </c>
      <c r="J27" s="21">
        <f>VLOOKUP(B27,RMS!B:E,4,FALSE)</f>
        <v>283432.90452123899</v>
      </c>
      <c r="K27" s="22">
        <f t="shared" si="1"/>
        <v>3.6097349948249757E-3</v>
      </c>
      <c r="L27" s="22">
        <f t="shared" si="2"/>
        <v>-6.021238979883492E-3</v>
      </c>
    </row>
    <row r="28" spans="1:12">
      <c r="A28" s="38"/>
      <c r="B28" s="12">
        <v>39</v>
      </c>
      <c r="C28" s="35" t="s">
        <v>30</v>
      </c>
      <c r="D28" s="35"/>
      <c r="E28" s="15">
        <f>VLOOKUP(C28,RA!B32:D63,3,0)</f>
        <v>159962.18049999999</v>
      </c>
      <c r="F28" s="25">
        <f>VLOOKUP(C28,RA!B32:I67,8,0)</f>
        <v>42148.27</v>
      </c>
      <c r="G28" s="16">
        <f t="shared" si="0"/>
        <v>117813.9105</v>
      </c>
      <c r="H28" s="27">
        <f>RA!J32</f>
        <v>26.348896888161601</v>
      </c>
      <c r="I28" s="20">
        <f>VLOOKUP(B28,RMS!B:D,3,FALSE)</f>
        <v>159962.14670052199</v>
      </c>
      <c r="J28" s="21">
        <f>VLOOKUP(B28,RMS!B:E,4,FALSE)</f>
        <v>117813.9013296</v>
      </c>
      <c r="K28" s="22">
        <f t="shared" si="1"/>
        <v>3.3799477998400107E-2</v>
      </c>
      <c r="L28" s="22">
        <f t="shared" si="2"/>
        <v>9.1703999933088198E-3</v>
      </c>
    </row>
    <row r="29" spans="1:12">
      <c r="A29" s="38"/>
      <c r="B29" s="12">
        <v>40</v>
      </c>
      <c r="C29" s="35" t="s">
        <v>31</v>
      </c>
      <c r="D29" s="35"/>
      <c r="E29" s="15">
        <f>VLOOKUP(C29,RA!B32:D64,3,0)</f>
        <v>77.000900000000001</v>
      </c>
      <c r="F29" s="25">
        <f>VLOOKUP(C29,RA!B33:I68,8,0)</f>
        <v>34.976900000000001</v>
      </c>
      <c r="G29" s="16">
        <f t="shared" si="0"/>
        <v>42.024000000000001</v>
      </c>
      <c r="H29" s="27">
        <f>RA!J33</f>
        <v>45.424014524505601</v>
      </c>
      <c r="I29" s="20">
        <f>VLOOKUP(B29,RMS!B:D,3,FALSE)</f>
        <v>77.000299999999996</v>
      </c>
      <c r="J29" s="21">
        <f>VLOOKUP(B29,RMS!B:E,4,FALSE)</f>
        <v>42.024000000000001</v>
      </c>
      <c r="K29" s="22">
        <f t="shared" si="1"/>
        <v>6.0000000000570708E-4</v>
      </c>
      <c r="L29" s="22">
        <f t="shared" si="2"/>
        <v>0</v>
      </c>
    </row>
    <row r="30" spans="1:12">
      <c r="A30" s="38"/>
      <c r="B30" s="12">
        <v>41</v>
      </c>
      <c r="C30" s="35" t="s">
        <v>36</v>
      </c>
      <c r="D30" s="35"/>
      <c r="E30" s="15" t="e">
        <f>VLOOKUP(C30,RA!B34:D65,3,0)</f>
        <v>#N/A</v>
      </c>
      <c r="F30" s="25" t="e">
        <f>VLOOKUP(C30,RA!B34:I69,8,0)</f>
        <v>#N/A</v>
      </c>
      <c r="G30" s="16" t="e">
        <f t="shared" si="0"/>
        <v>#N/A</v>
      </c>
      <c r="H30" s="27">
        <f>RA!J34</f>
        <v>17.805098854743701</v>
      </c>
      <c r="I30" s="20">
        <v>0</v>
      </c>
      <c r="J30" s="21">
        <v>0</v>
      </c>
      <c r="K30" s="22" t="e">
        <f t="shared" si="1"/>
        <v>#N/A</v>
      </c>
      <c r="L30" s="22" t="e">
        <f t="shared" si="2"/>
        <v>#N/A</v>
      </c>
    </row>
    <row r="31" spans="1:12">
      <c r="A31" s="38"/>
      <c r="B31" s="12">
        <v>42</v>
      </c>
      <c r="C31" s="35" t="s">
        <v>32</v>
      </c>
      <c r="D31" s="35"/>
      <c r="E31" s="15">
        <f>VLOOKUP(C31,RA!B34:D66,3,0)</f>
        <v>139053.99460000001</v>
      </c>
      <c r="F31" s="25" t="e">
        <f>VLOOKUP(C31,RA!B35:I70,8,0)</f>
        <v>#N/A</v>
      </c>
      <c r="G31" s="16" t="e">
        <f t="shared" si="0"/>
        <v>#N/A</v>
      </c>
      <c r="H31" s="27">
        <f>RA!J35</f>
        <v>0</v>
      </c>
      <c r="I31" s="20">
        <f>VLOOKUP(B31,RMS!B:D,3,FALSE)</f>
        <v>139053.99340000001</v>
      </c>
      <c r="J31" s="21">
        <f>VLOOKUP(B31,RMS!B:E,4,FALSE)</f>
        <v>114295.2922</v>
      </c>
      <c r="K31" s="22">
        <f t="shared" si="1"/>
        <v>1.1999999987892807E-3</v>
      </c>
      <c r="L31" s="22" t="e">
        <f t="shared" si="2"/>
        <v>#N/A</v>
      </c>
    </row>
    <row r="32" spans="1:12">
      <c r="A32" s="38"/>
      <c r="B32" s="12">
        <v>71</v>
      </c>
      <c r="C32" s="35" t="s">
        <v>37</v>
      </c>
      <c r="D32" s="35"/>
      <c r="E32" s="15" t="e">
        <f>VLOOKUP(C32,RA!B36:D67,3,0)</f>
        <v>#N/A</v>
      </c>
      <c r="F32" s="25" t="e">
        <f>VLOOKUP(C32,RA!B36:I71,8,0)</f>
        <v>#N/A</v>
      </c>
      <c r="G32" s="16" t="e">
        <f t="shared" si="0"/>
        <v>#N/A</v>
      </c>
      <c r="H32" s="27">
        <f>RA!J36</f>
        <v>0</v>
      </c>
      <c r="I32" s="20">
        <v>0</v>
      </c>
      <c r="J32" s="21">
        <v>0</v>
      </c>
      <c r="K32" s="22" t="e">
        <f t="shared" si="1"/>
        <v>#N/A</v>
      </c>
      <c r="L32" s="22" t="e">
        <f t="shared" si="2"/>
        <v>#N/A</v>
      </c>
    </row>
    <row r="33" spans="1:12">
      <c r="A33" s="38"/>
      <c r="B33" s="12">
        <v>72</v>
      </c>
      <c r="C33" s="35" t="s">
        <v>38</v>
      </c>
      <c r="D33" s="35"/>
      <c r="E33" s="15" t="e">
        <f>VLOOKUP(C33,RA!B37:D68,3,0)</f>
        <v>#N/A</v>
      </c>
      <c r="F33" s="25" t="e">
        <f>VLOOKUP(C33,RA!B37:I72,8,0)</f>
        <v>#N/A</v>
      </c>
      <c r="G33" s="16" t="e">
        <f t="shared" si="0"/>
        <v>#N/A</v>
      </c>
      <c r="H33" s="27">
        <f>RA!J37</f>
        <v>0</v>
      </c>
      <c r="I33" s="20">
        <v>0</v>
      </c>
      <c r="J33" s="21">
        <v>0</v>
      </c>
      <c r="K33" s="22" t="e">
        <f t="shared" si="1"/>
        <v>#N/A</v>
      </c>
      <c r="L33" s="22" t="e">
        <f t="shared" si="2"/>
        <v>#N/A</v>
      </c>
    </row>
    <row r="34" spans="1:12">
      <c r="A34" s="38"/>
      <c r="B34" s="12">
        <v>73</v>
      </c>
      <c r="C34" s="35" t="s">
        <v>39</v>
      </c>
      <c r="D34" s="35"/>
      <c r="E34" s="15" t="e">
        <f>VLOOKUP(C34,RA!B38:D69,3,0)</f>
        <v>#N/A</v>
      </c>
      <c r="F34" s="25" t="e">
        <f>VLOOKUP(C34,RA!B38:I73,8,0)</f>
        <v>#N/A</v>
      </c>
      <c r="G34" s="16" t="e">
        <f t="shared" si="0"/>
        <v>#N/A</v>
      </c>
      <c r="H34" s="27">
        <f>RA!J38</f>
        <v>5.7662288529418699</v>
      </c>
      <c r="I34" s="20">
        <v>0</v>
      </c>
      <c r="J34" s="21">
        <v>0</v>
      </c>
      <c r="K34" s="22" t="e">
        <f t="shared" si="1"/>
        <v>#N/A</v>
      </c>
      <c r="L34" s="22" t="e">
        <f t="shared" si="2"/>
        <v>#N/A</v>
      </c>
    </row>
    <row r="35" spans="1:12">
      <c r="A35" s="38"/>
      <c r="B35" s="12">
        <v>75</v>
      </c>
      <c r="C35" s="35" t="s">
        <v>33</v>
      </c>
      <c r="D35" s="35"/>
      <c r="E35" s="15">
        <f>VLOOKUP(C35,RA!B8:D70,3,0)</f>
        <v>443667.94750000001</v>
      </c>
      <c r="F35" s="25">
        <f>VLOOKUP(C35,RA!B8:I74,8,0)</f>
        <v>25582.909199999998</v>
      </c>
      <c r="G35" s="16">
        <f t="shared" si="0"/>
        <v>418085.03830000001</v>
      </c>
      <c r="H35" s="27">
        <f>RA!J39</f>
        <v>7.2326750106329403</v>
      </c>
      <c r="I35" s="20">
        <f>VLOOKUP(B35,RMS!B:D,3,FALSE)</f>
        <v>443667.94871794898</v>
      </c>
      <c r="J35" s="21">
        <f>VLOOKUP(B35,RMS!B:E,4,FALSE)</f>
        <v>418085.03735042701</v>
      </c>
      <c r="K35" s="22">
        <f t="shared" si="1"/>
        <v>-1.2179489713162184E-3</v>
      </c>
      <c r="L35" s="22">
        <f t="shared" si="2"/>
        <v>9.4957300461828709E-4</v>
      </c>
    </row>
    <row r="36" spans="1:12">
      <c r="A36" s="38"/>
      <c r="B36" s="12">
        <v>76</v>
      </c>
      <c r="C36" s="35" t="s">
        <v>34</v>
      </c>
      <c r="D36" s="35"/>
      <c r="E36" s="15">
        <f>VLOOKUP(C36,RA!B8:D71,3,0)</f>
        <v>591336.84199999995</v>
      </c>
      <c r="F36" s="25">
        <f>VLOOKUP(C36,RA!B8:I75,8,0)</f>
        <v>42769.472000000002</v>
      </c>
      <c r="G36" s="16">
        <f t="shared" si="0"/>
        <v>548567.37</v>
      </c>
      <c r="H36" s="27">
        <f>RA!J40</f>
        <v>0</v>
      </c>
      <c r="I36" s="20">
        <f>VLOOKUP(B36,RMS!B:D,3,FALSE)</f>
        <v>591336.83453589701</v>
      </c>
      <c r="J36" s="21">
        <f>VLOOKUP(B36,RMS!B:E,4,FALSE)</f>
        <v>548567.37377521396</v>
      </c>
      <c r="K36" s="22">
        <f t="shared" si="1"/>
        <v>7.4641029350459576E-3</v>
      </c>
      <c r="L36" s="22">
        <f t="shared" si="2"/>
        <v>-3.7752139614894986E-3</v>
      </c>
    </row>
    <row r="37" spans="1:12">
      <c r="A37" s="38"/>
      <c r="B37" s="12">
        <v>77</v>
      </c>
      <c r="C37" s="35" t="s">
        <v>40</v>
      </c>
      <c r="D37" s="35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8"/>
      <c r="B38" s="12">
        <v>78</v>
      </c>
      <c r="C38" s="35" t="s">
        <v>41</v>
      </c>
      <c r="D38" s="35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14.561298285510199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8"/>
      <c r="B39" s="12">
        <v>99</v>
      </c>
      <c r="C39" s="35" t="s">
        <v>35</v>
      </c>
      <c r="D39" s="35"/>
      <c r="E39" s="15">
        <f>VLOOKUP(C39,RA!B8:D74,3,0)</f>
        <v>53386.900999999998</v>
      </c>
      <c r="F39" s="25">
        <f>VLOOKUP(C39,RA!B8:I78,8,0)</f>
        <v>7773.8258999999998</v>
      </c>
      <c r="G39" s="16">
        <f t="shared" si="0"/>
        <v>45613.075100000002</v>
      </c>
      <c r="H39" s="27">
        <f>RA!J43</f>
        <v>0</v>
      </c>
      <c r="I39" s="20">
        <f>VLOOKUP(B39,RMS!B:D,3,FALSE)</f>
        <v>53386.900839573398</v>
      </c>
      <c r="J39" s="21">
        <f>VLOOKUP(B39,RMS!B:E,4,FALSE)</f>
        <v>45613.075440586901</v>
      </c>
      <c r="K39" s="22">
        <f t="shared" si="1"/>
        <v>1.6042659990489483E-4</v>
      </c>
      <c r="L39" s="22">
        <f t="shared" si="2"/>
        <v>-3.4058689925586805E-4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>
      <selection sqref="A1:W42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54" t="s">
        <v>47</v>
      </c>
      <c r="W1" s="41"/>
    </row>
    <row r="2" spans="1:23" ht="12.7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54"/>
      <c r="W2" s="41"/>
    </row>
    <row r="3" spans="1:23" ht="23.25" thickBo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55" t="s">
        <v>48</v>
      </c>
      <c r="W3" s="41"/>
    </row>
    <row r="4" spans="1:23" ht="15" thickTop="1" thickBo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53"/>
      <c r="W4" s="41"/>
    </row>
    <row r="5" spans="1:23" ht="15" thickTop="1" thickBot="1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>
      <c r="A6" s="61" t="s">
        <v>3</v>
      </c>
      <c r="B6" s="42" t="s">
        <v>4</v>
      </c>
      <c r="C6" s="43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>
      <c r="A7" s="44" t="s">
        <v>5</v>
      </c>
      <c r="B7" s="45"/>
      <c r="C7" s="46"/>
      <c r="D7" s="63">
        <v>22049107.745200001</v>
      </c>
      <c r="E7" s="63">
        <v>23979491.886</v>
      </c>
      <c r="F7" s="64">
        <v>91.949853858550597</v>
      </c>
      <c r="G7" s="63">
        <v>46386406.359999999</v>
      </c>
      <c r="H7" s="64">
        <v>-52.4664455054371</v>
      </c>
      <c r="I7" s="63">
        <v>2595059.8856000002</v>
      </c>
      <c r="J7" s="64">
        <v>11.769455324852901</v>
      </c>
      <c r="K7" s="63">
        <v>5506271.4606999997</v>
      </c>
      <c r="L7" s="64">
        <v>11.8704419953691</v>
      </c>
      <c r="M7" s="64">
        <v>-0.528708327563985</v>
      </c>
      <c r="N7" s="63">
        <v>112975122.734</v>
      </c>
      <c r="O7" s="63">
        <v>1156920833.0492001</v>
      </c>
      <c r="P7" s="63">
        <v>902616</v>
      </c>
      <c r="Q7" s="63">
        <v>922287</v>
      </c>
      <c r="R7" s="64">
        <v>-2.1328501865471399</v>
      </c>
      <c r="S7" s="63">
        <v>24.428004539250399</v>
      </c>
      <c r="T7" s="63">
        <v>25.049635750151499</v>
      </c>
      <c r="U7" s="65">
        <v>-2.5447482208477501</v>
      </c>
      <c r="V7" s="53"/>
      <c r="W7" s="53"/>
    </row>
    <row r="8" spans="1:23" ht="14.25" thickBot="1">
      <c r="A8" s="47">
        <v>41675</v>
      </c>
      <c r="B8" s="50" t="s">
        <v>6</v>
      </c>
      <c r="C8" s="51"/>
      <c r="D8" s="66">
        <v>798708.24100000004</v>
      </c>
      <c r="E8" s="66">
        <v>884039.10430000001</v>
      </c>
      <c r="F8" s="67">
        <v>90.347614388894399</v>
      </c>
      <c r="G8" s="66">
        <v>1833868.7568999999</v>
      </c>
      <c r="H8" s="67">
        <v>-56.446815618902399</v>
      </c>
      <c r="I8" s="66">
        <v>101397.2101</v>
      </c>
      <c r="J8" s="67">
        <v>12.6951501055064</v>
      </c>
      <c r="K8" s="66">
        <v>371909.41509999998</v>
      </c>
      <c r="L8" s="67">
        <v>20.280045324981799</v>
      </c>
      <c r="M8" s="67">
        <v>-0.72736046471763605</v>
      </c>
      <c r="N8" s="66">
        <v>3919753.5932</v>
      </c>
      <c r="O8" s="66">
        <v>45823249.232100002</v>
      </c>
      <c r="P8" s="66">
        <v>31177</v>
      </c>
      <c r="Q8" s="66">
        <v>32267</v>
      </c>
      <c r="R8" s="67">
        <v>-3.3780642761954902</v>
      </c>
      <c r="S8" s="66">
        <v>25.618508547968101</v>
      </c>
      <c r="T8" s="66">
        <v>26.451032122602001</v>
      </c>
      <c r="U8" s="68">
        <v>-3.2496957154050001</v>
      </c>
      <c r="V8" s="53"/>
      <c r="W8" s="53"/>
    </row>
    <row r="9" spans="1:23" ht="12" customHeight="1" thickBot="1">
      <c r="A9" s="48"/>
      <c r="B9" s="50" t="s">
        <v>7</v>
      </c>
      <c r="C9" s="51"/>
      <c r="D9" s="66">
        <v>202727.55650000001</v>
      </c>
      <c r="E9" s="66">
        <v>185036.91399999999</v>
      </c>
      <c r="F9" s="67">
        <v>109.56060178349099</v>
      </c>
      <c r="G9" s="66">
        <v>219865.5337</v>
      </c>
      <c r="H9" s="67">
        <v>-7.79475387142047</v>
      </c>
      <c r="I9" s="66">
        <v>39588.613700000002</v>
      </c>
      <c r="J9" s="67">
        <v>19.527988391652102</v>
      </c>
      <c r="K9" s="66">
        <v>36099.905899999998</v>
      </c>
      <c r="L9" s="67">
        <v>16.419083651945801</v>
      </c>
      <c r="M9" s="67">
        <v>9.6640357170570998E-2</v>
      </c>
      <c r="N9" s="66">
        <v>866652.86569999997</v>
      </c>
      <c r="O9" s="66">
        <v>6291009.5500999996</v>
      </c>
      <c r="P9" s="66">
        <v>9499</v>
      </c>
      <c r="Q9" s="66">
        <v>9303</v>
      </c>
      <c r="R9" s="67">
        <v>2.1068472535741098</v>
      </c>
      <c r="S9" s="66">
        <v>21.341989314664701</v>
      </c>
      <c r="T9" s="66">
        <v>22.0818522734602</v>
      </c>
      <c r="U9" s="68">
        <v>-3.4667010084532901</v>
      </c>
      <c r="V9" s="53"/>
      <c r="W9" s="53"/>
    </row>
    <row r="10" spans="1:23" ht="14.25" thickBot="1">
      <c r="A10" s="48"/>
      <c r="B10" s="50" t="s">
        <v>8</v>
      </c>
      <c r="C10" s="51"/>
      <c r="D10" s="66">
        <v>370889.34039999999</v>
      </c>
      <c r="E10" s="66">
        <v>294656.60960000003</v>
      </c>
      <c r="F10" s="67">
        <v>125.871719254317</v>
      </c>
      <c r="G10" s="66">
        <v>416650.70400000003</v>
      </c>
      <c r="H10" s="67">
        <v>-10.9831480327944</v>
      </c>
      <c r="I10" s="66">
        <v>86188.596000000005</v>
      </c>
      <c r="J10" s="67">
        <v>23.238358888138102</v>
      </c>
      <c r="K10" s="66">
        <v>107127.64750000001</v>
      </c>
      <c r="L10" s="67">
        <v>25.711620422463</v>
      </c>
      <c r="M10" s="67">
        <v>-0.19545889402639999</v>
      </c>
      <c r="N10" s="66">
        <v>2032885.4904</v>
      </c>
      <c r="O10" s="66">
        <v>11109995.4705</v>
      </c>
      <c r="P10" s="66">
        <v>102637</v>
      </c>
      <c r="Q10" s="66">
        <v>104821</v>
      </c>
      <c r="R10" s="67">
        <v>-2.0835519600080099</v>
      </c>
      <c r="S10" s="66">
        <v>3.6136027007804201</v>
      </c>
      <c r="T10" s="66">
        <v>4.0801534139151503</v>
      </c>
      <c r="U10" s="68">
        <v>-12.910957616728901</v>
      </c>
      <c r="V10" s="53"/>
      <c r="W10" s="53"/>
    </row>
    <row r="11" spans="1:23" ht="14.25" thickBot="1">
      <c r="A11" s="48"/>
      <c r="B11" s="50" t="s">
        <v>9</v>
      </c>
      <c r="C11" s="51"/>
      <c r="D11" s="66">
        <v>83961.023499999996</v>
      </c>
      <c r="E11" s="66">
        <v>97665.4954</v>
      </c>
      <c r="F11" s="67">
        <v>85.967949229283306</v>
      </c>
      <c r="G11" s="66">
        <v>111825.44379999999</v>
      </c>
      <c r="H11" s="67">
        <v>-24.917781994083199</v>
      </c>
      <c r="I11" s="66">
        <v>18222.948499999999</v>
      </c>
      <c r="J11" s="67">
        <v>21.704057121218899</v>
      </c>
      <c r="K11" s="66">
        <v>22983.511500000001</v>
      </c>
      <c r="L11" s="67">
        <v>20.5530250710259</v>
      </c>
      <c r="M11" s="67">
        <v>-0.20712948932977501</v>
      </c>
      <c r="N11" s="66">
        <v>371349.8847</v>
      </c>
      <c r="O11" s="66">
        <v>4552845.8498</v>
      </c>
      <c r="P11" s="66">
        <v>3910</v>
      </c>
      <c r="Q11" s="66">
        <v>3753</v>
      </c>
      <c r="R11" s="67">
        <v>4.1833200106581296</v>
      </c>
      <c r="S11" s="66">
        <v>21.473407544756999</v>
      </c>
      <c r="T11" s="66">
        <v>21.238107327471401</v>
      </c>
      <c r="U11" s="68">
        <v>1.09577493369525</v>
      </c>
      <c r="V11" s="53"/>
      <c r="W11" s="53"/>
    </row>
    <row r="12" spans="1:23" ht="14.25" thickBot="1">
      <c r="A12" s="48"/>
      <c r="B12" s="50" t="s">
        <v>10</v>
      </c>
      <c r="C12" s="51"/>
      <c r="D12" s="66">
        <v>161203.52919999999</v>
      </c>
      <c r="E12" s="66">
        <v>218295.69889999999</v>
      </c>
      <c r="F12" s="67">
        <v>73.846406508378493</v>
      </c>
      <c r="G12" s="66">
        <v>368706.3848</v>
      </c>
      <c r="H12" s="67">
        <v>-56.278617391602097</v>
      </c>
      <c r="I12" s="66">
        <v>2495.0038</v>
      </c>
      <c r="J12" s="67">
        <v>1.5477352216678399</v>
      </c>
      <c r="K12" s="66">
        <v>29358.938699999999</v>
      </c>
      <c r="L12" s="67">
        <v>7.9626879029842099</v>
      </c>
      <c r="M12" s="67">
        <v>-0.91501723459778905</v>
      </c>
      <c r="N12" s="66">
        <v>739642.16040000005</v>
      </c>
      <c r="O12" s="66">
        <v>13270134.415100001</v>
      </c>
      <c r="P12" s="66">
        <v>1326</v>
      </c>
      <c r="Q12" s="66">
        <v>1335</v>
      </c>
      <c r="R12" s="67">
        <v>-0.67415730337078195</v>
      </c>
      <c r="S12" s="66">
        <v>121.571288989442</v>
      </c>
      <c r="T12" s="66">
        <v>138.88475962546801</v>
      </c>
      <c r="U12" s="68">
        <v>-14.241414054209701</v>
      </c>
      <c r="V12" s="53"/>
      <c r="W12" s="53"/>
    </row>
    <row r="13" spans="1:23" ht="14.25" thickBot="1">
      <c r="A13" s="48"/>
      <c r="B13" s="50" t="s">
        <v>11</v>
      </c>
      <c r="C13" s="51"/>
      <c r="D13" s="66">
        <v>390815.44449999998</v>
      </c>
      <c r="E13" s="66">
        <v>428300.46620000002</v>
      </c>
      <c r="F13" s="67">
        <v>91.247961499417102</v>
      </c>
      <c r="G13" s="66">
        <v>781363.95880000002</v>
      </c>
      <c r="H13" s="67">
        <v>-49.982918958764799</v>
      </c>
      <c r="I13" s="66">
        <v>69391.310599999997</v>
      </c>
      <c r="J13" s="67">
        <v>17.7555190247861</v>
      </c>
      <c r="K13" s="66">
        <v>64612.406499999997</v>
      </c>
      <c r="L13" s="67">
        <v>8.2691818290710799</v>
      </c>
      <c r="M13" s="67">
        <v>7.3962639048276005E-2</v>
      </c>
      <c r="N13" s="66">
        <v>1976721.7032999999</v>
      </c>
      <c r="O13" s="66">
        <v>20001682.134300001</v>
      </c>
      <c r="P13" s="66">
        <v>12758</v>
      </c>
      <c r="Q13" s="66">
        <v>12623</v>
      </c>
      <c r="R13" s="67">
        <v>1.0694763526895199</v>
      </c>
      <c r="S13" s="66">
        <v>30.632971037780202</v>
      </c>
      <c r="T13" s="66">
        <v>31.9970361403787</v>
      </c>
      <c r="U13" s="68">
        <v>-4.4529311274317198</v>
      </c>
      <c r="V13" s="53"/>
      <c r="W13" s="53"/>
    </row>
    <row r="14" spans="1:23" ht="14.25" thickBot="1">
      <c r="A14" s="48"/>
      <c r="B14" s="50" t="s">
        <v>12</v>
      </c>
      <c r="C14" s="51"/>
      <c r="D14" s="66">
        <v>153783.9774</v>
      </c>
      <c r="E14" s="66">
        <v>156740.1857</v>
      </c>
      <c r="F14" s="67">
        <v>98.113943602403197</v>
      </c>
      <c r="G14" s="66">
        <v>417510.25199999998</v>
      </c>
      <c r="H14" s="67">
        <v>-63.166418869158697</v>
      </c>
      <c r="I14" s="66">
        <v>22191.525300000001</v>
      </c>
      <c r="J14" s="67">
        <v>14.430323415474399</v>
      </c>
      <c r="K14" s="66">
        <v>56095.238899999997</v>
      </c>
      <c r="L14" s="67">
        <v>13.4356554434979</v>
      </c>
      <c r="M14" s="67">
        <v>-0.60439556484356105</v>
      </c>
      <c r="N14" s="66">
        <v>824728.03700000001</v>
      </c>
      <c r="O14" s="66">
        <v>10251162.742799999</v>
      </c>
      <c r="P14" s="66">
        <v>3173</v>
      </c>
      <c r="Q14" s="66">
        <v>3187</v>
      </c>
      <c r="R14" s="67">
        <v>-0.43928459366174799</v>
      </c>
      <c r="S14" s="66">
        <v>48.466428427355801</v>
      </c>
      <c r="T14" s="66">
        <v>53.091489959209298</v>
      </c>
      <c r="U14" s="68">
        <v>-9.5428148554123098</v>
      </c>
      <c r="V14" s="53"/>
      <c r="W14" s="53"/>
    </row>
    <row r="15" spans="1:23" ht="14.25" thickBot="1">
      <c r="A15" s="48"/>
      <c r="B15" s="50" t="s">
        <v>13</v>
      </c>
      <c r="C15" s="51"/>
      <c r="D15" s="66">
        <v>80948.607199999999</v>
      </c>
      <c r="E15" s="66">
        <v>91004.924899999998</v>
      </c>
      <c r="F15" s="67">
        <v>88.949699468407601</v>
      </c>
      <c r="G15" s="66">
        <v>209532.55379999999</v>
      </c>
      <c r="H15" s="67">
        <v>-61.367049782027699</v>
      </c>
      <c r="I15" s="66">
        <v>16771.018899999999</v>
      </c>
      <c r="J15" s="67">
        <v>20.718106808883999</v>
      </c>
      <c r="K15" s="66">
        <v>15975.484700000001</v>
      </c>
      <c r="L15" s="67">
        <v>7.6243449575137099</v>
      </c>
      <c r="M15" s="67">
        <v>4.9797187061247E-2</v>
      </c>
      <c r="N15" s="66">
        <v>450136.65759999998</v>
      </c>
      <c r="O15" s="66">
        <v>6257560.8781000003</v>
      </c>
      <c r="P15" s="66">
        <v>2429</v>
      </c>
      <c r="Q15" s="66">
        <v>2638</v>
      </c>
      <c r="R15" s="67">
        <v>-7.9226686884003001</v>
      </c>
      <c r="S15" s="66">
        <v>33.325898394401001</v>
      </c>
      <c r="T15" s="66">
        <v>33.387326080363898</v>
      </c>
      <c r="U15" s="68">
        <v>-0.184324171057444</v>
      </c>
      <c r="V15" s="53"/>
      <c r="W15" s="53"/>
    </row>
    <row r="16" spans="1:23" ht="14.25" thickBot="1">
      <c r="A16" s="48"/>
      <c r="B16" s="50" t="s">
        <v>14</v>
      </c>
      <c r="C16" s="51"/>
      <c r="D16" s="66">
        <v>1604585.7231000001</v>
      </c>
      <c r="E16" s="66">
        <v>1192059.1292000001</v>
      </c>
      <c r="F16" s="67">
        <v>134.60621908720699</v>
      </c>
      <c r="G16" s="66">
        <v>2282811.2935000001</v>
      </c>
      <c r="H16" s="67">
        <v>-29.710102290590399</v>
      </c>
      <c r="I16" s="66">
        <v>132160.88920000001</v>
      </c>
      <c r="J16" s="67">
        <v>8.2364492776783607</v>
      </c>
      <c r="K16" s="66">
        <v>157321.20319999999</v>
      </c>
      <c r="L16" s="67">
        <v>6.89155532250743</v>
      </c>
      <c r="M16" s="67">
        <v>-0.15992958029957399</v>
      </c>
      <c r="N16" s="66">
        <v>10000525.463300001</v>
      </c>
      <c r="O16" s="66">
        <v>58411110.184799999</v>
      </c>
      <c r="P16" s="66">
        <v>70379</v>
      </c>
      <c r="Q16" s="66">
        <v>76310</v>
      </c>
      <c r="R16" s="67">
        <v>-7.7722447909841401</v>
      </c>
      <c r="S16" s="66">
        <v>22.7992117407181</v>
      </c>
      <c r="T16" s="66">
        <v>24.2193957423667</v>
      </c>
      <c r="U16" s="68">
        <v>-6.2290925572315903</v>
      </c>
      <c r="V16" s="53"/>
      <c r="W16" s="53"/>
    </row>
    <row r="17" spans="1:23" ht="12" thickBot="1">
      <c r="A17" s="48"/>
      <c r="B17" s="50" t="s">
        <v>15</v>
      </c>
      <c r="C17" s="51"/>
      <c r="D17" s="66">
        <v>2521627.4493</v>
      </c>
      <c r="E17" s="66">
        <v>1503850.5985999999</v>
      </c>
      <c r="F17" s="67">
        <v>167.678056028138</v>
      </c>
      <c r="G17" s="66">
        <v>3055008.5062000002</v>
      </c>
      <c r="H17" s="67">
        <v>-17.459233118910401</v>
      </c>
      <c r="I17" s="66">
        <v>-23782.887299999999</v>
      </c>
      <c r="J17" s="67">
        <v>-0.94315626626772697</v>
      </c>
      <c r="K17" s="66">
        <v>178748.02040000001</v>
      </c>
      <c r="L17" s="67">
        <v>5.8509827398921797</v>
      </c>
      <c r="M17" s="67">
        <v>-1.13305259127782</v>
      </c>
      <c r="N17" s="66">
        <v>14277383.356899999</v>
      </c>
      <c r="O17" s="66">
        <v>82309355.596599996</v>
      </c>
      <c r="P17" s="66">
        <v>21004</v>
      </c>
      <c r="Q17" s="66">
        <v>23348</v>
      </c>
      <c r="R17" s="67">
        <v>-10.0394038033236</v>
      </c>
      <c r="S17" s="66">
        <v>120.05463003713599</v>
      </c>
      <c r="T17" s="66">
        <v>107.49205559791</v>
      </c>
      <c r="U17" s="68">
        <v>10.4640482714744</v>
      </c>
      <c r="V17" s="52"/>
      <c r="W17" s="52"/>
    </row>
    <row r="18" spans="1:23" ht="12" thickBot="1">
      <c r="A18" s="48"/>
      <c r="B18" s="50" t="s">
        <v>16</v>
      </c>
      <c r="C18" s="51"/>
      <c r="D18" s="66">
        <v>3178391.3021</v>
      </c>
      <c r="E18" s="66">
        <v>3202390.6214000001</v>
      </c>
      <c r="F18" s="67">
        <v>99.250581139614098</v>
      </c>
      <c r="G18" s="66">
        <v>11350160.1833</v>
      </c>
      <c r="H18" s="67">
        <v>-71.996947613334001</v>
      </c>
      <c r="I18" s="66">
        <v>390081.28960000002</v>
      </c>
      <c r="J18" s="67">
        <v>12.2729158408617</v>
      </c>
      <c r="K18" s="66">
        <v>1162857.9212</v>
      </c>
      <c r="L18" s="67">
        <v>10.245299647056701</v>
      </c>
      <c r="M18" s="67">
        <v>-0.66454948408705095</v>
      </c>
      <c r="N18" s="66">
        <v>16272065.742000001</v>
      </c>
      <c r="O18" s="66">
        <v>184357461.78200001</v>
      </c>
      <c r="P18" s="66">
        <v>107441</v>
      </c>
      <c r="Q18" s="66">
        <v>111643</v>
      </c>
      <c r="R18" s="67">
        <v>-3.7637827718710501</v>
      </c>
      <c r="S18" s="66">
        <v>29.5826667854916</v>
      </c>
      <c r="T18" s="66">
        <v>31.003663993264201</v>
      </c>
      <c r="U18" s="68">
        <v>-4.8034790712971898</v>
      </c>
      <c r="V18" s="52"/>
      <c r="W18" s="52"/>
    </row>
    <row r="19" spans="1:23" ht="12" thickBot="1">
      <c r="A19" s="48"/>
      <c r="B19" s="50" t="s">
        <v>17</v>
      </c>
      <c r="C19" s="51"/>
      <c r="D19" s="66">
        <v>1403661.8228</v>
      </c>
      <c r="E19" s="66">
        <v>1189414.1935000001</v>
      </c>
      <c r="F19" s="67">
        <v>118.012869736282</v>
      </c>
      <c r="G19" s="66">
        <v>1709411.0537</v>
      </c>
      <c r="H19" s="67">
        <v>-17.886232234090802</v>
      </c>
      <c r="I19" s="66">
        <v>187923.33240000001</v>
      </c>
      <c r="J19" s="67">
        <v>13.3880774804528</v>
      </c>
      <c r="K19" s="66">
        <v>231078.47330000001</v>
      </c>
      <c r="L19" s="67">
        <v>13.518016792967</v>
      </c>
      <c r="M19" s="67">
        <v>-0.186755348880869</v>
      </c>
      <c r="N19" s="66">
        <v>7912645.2099000001</v>
      </c>
      <c r="O19" s="66">
        <v>49498025.847099997</v>
      </c>
      <c r="P19" s="66">
        <v>19462</v>
      </c>
      <c r="Q19" s="66">
        <v>20577</v>
      </c>
      <c r="R19" s="67">
        <v>-5.4186713320697901</v>
      </c>
      <c r="S19" s="66">
        <v>72.123205364299693</v>
      </c>
      <c r="T19" s="66">
        <v>68.012632779316704</v>
      </c>
      <c r="U19" s="68">
        <v>5.6993759001976603</v>
      </c>
      <c r="V19" s="52"/>
      <c r="W19" s="52"/>
    </row>
    <row r="20" spans="1:23" ht="12" thickBot="1">
      <c r="A20" s="48"/>
      <c r="B20" s="50" t="s">
        <v>18</v>
      </c>
      <c r="C20" s="51"/>
      <c r="D20" s="66">
        <v>886982.72169999999</v>
      </c>
      <c r="E20" s="66">
        <v>1290368.4941</v>
      </c>
      <c r="F20" s="67">
        <v>68.738715007037499</v>
      </c>
      <c r="G20" s="66">
        <v>2336317.7982999999</v>
      </c>
      <c r="H20" s="67">
        <v>-62.0350141429644</v>
      </c>
      <c r="I20" s="66">
        <v>94931.470100000006</v>
      </c>
      <c r="J20" s="67">
        <v>10.702741753306499</v>
      </c>
      <c r="K20" s="66">
        <v>228671.5091</v>
      </c>
      <c r="L20" s="67">
        <v>9.7876885270655691</v>
      </c>
      <c r="M20" s="67">
        <v>-0.58485658981466904</v>
      </c>
      <c r="N20" s="66">
        <v>5270240.8947000001</v>
      </c>
      <c r="O20" s="66">
        <v>72107241.431299999</v>
      </c>
      <c r="P20" s="66">
        <v>32238</v>
      </c>
      <c r="Q20" s="66">
        <v>34272</v>
      </c>
      <c r="R20" s="67">
        <v>-5.9348739495798304</v>
      </c>
      <c r="S20" s="66">
        <v>27.513577818102899</v>
      </c>
      <c r="T20" s="66">
        <v>29.449986589635898</v>
      </c>
      <c r="U20" s="68">
        <v>-7.0380115023023997</v>
      </c>
      <c r="V20" s="52"/>
      <c r="W20" s="52"/>
    </row>
    <row r="21" spans="1:23" ht="12" thickBot="1">
      <c r="A21" s="48"/>
      <c r="B21" s="50" t="s">
        <v>19</v>
      </c>
      <c r="C21" s="51"/>
      <c r="D21" s="66">
        <v>776677.28350000002</v>
      </c>
      <c r="E21" s="66">
        <v>666098.07929999998</v>
      </c>
      <c r="F21" s="67">
        <v>116.601039341865</v>
      </c>
      <c r="G21" s="66">
        <v>1427410.0989999999</v>
      </c>
      <c r="H21" s="67">
        <v>-45.5883572601794</v>
      </c>
      <c r="I21" s="66">
        <v>81675.647800000006</v>
      </c>
      <c r="J21" s="67">
        <v>10.5160340768483</v>
      </c>
      <c r="K21" s="66">
        <v>190939.87450000001</v>
      </c>
      <c r="L21" s="67">
        <v>13.376665517062399</v>
      </c>
      <c r="M21" s="67">
        <v>-0.57224415270053997</v>
      </c>
      <c r="N21" s="66">
        <v>4492697.6301999995</v>
      </c>
      <c r="O21" s="66">
        <v>28025229.661699999</v>
      </c>
      <c r="P21" s="66">
        <v>35234</v>
      </c>
      <c r="Q21" s="66">
        <v>35407</v>
      </c>
      <c r="R21" s="67">
        <v>-0.488603948371791</v>
      </c>
      <c r="S21" s="66">
        <v>22.043403630016499</v>
      </c>
      <c r="T21" s="66">
        <v>23.345959646397599</v>
      </c>
      <c r="U21" s="68">
        <v>-5.9090512438263003</v>
      </c>
      <c r="V21" s="52"/>
      <c r="W21" s="52"/>
    </row>
    <row r="22" spans="1:23" ht="12" thickBot="1">
      <c r="A22" s="48"/>
      <c r="B22" s="50" t="s">
        <v>20</v>
      </c>
      <c r="C22" s="51"/>
      <c r="D22" s="66">
        <v>1909653.581</v>
      </c>
      <c r="E22" s="66">
        <v>1578815.3411999999</v>
      </c>
      <c r="F22" s="67">
        <v>120.95484070661099</v>
      </c>
      <c r="G22" s="66">
        <v>2573186.3352000001</v>
      </c>
      <c r="H22" s="67">
        <v>-25.786424602182102</v>
      </c>
      <c r="I22" s="66">
        <v>285942.81900000002</v>
      </c>
      <c r="J22" s="67">
        <v>14.973543989599699</v>
      </c>
      <c r="K22" s="66">
        <v>383219.82140000002</v>
      </c>
      <c r="L22" s="67">
        <v>14.892812702979599</v>
      </c>
      <c r="M22" s="67">
        <v>-0.25384126020575398</v>
      </c>
      <c r="N22" s="66">
        <v>9178185.5364999995</v>
      </c>
      <c r="O22" s="66">
        <v>66987248.295400001</v>
      </c>
      <c r="P22" s="66">
        <v>76897</v>
      </c>
      <c r="Q22" s="66">
        <v>82332</v>
      </c>
      <c r="R22" s="67">
        <v>-6.6013214788903403</v>
      </c>
      <c r="S22" s="66">
        <v>24.833915250269801</v>
      </c>
      <c r="T22" s="66">
        <v>25.551047365544399</v>
      </c>
      <c r="U22" s="68">
        <v>-2.8877126624918499</v>
      </c>
      <c r="V22" s="52"/>
      <c r="W22" s="52"/>
    </row>
    <row r="23" spans="1:23" ht="12" thickBot="1">
      <c r="A23" s="48"/>
      <c r="B23" s="50" t="s">
        <v>21</v>
      </c>
      <c r="C23" s="51"/>
      <c r="D23" s="66">
        <v>1976364.953</v>
      </c>
      <c r="E23" s="66">
        <v>2488631.1170999999</v>
      </c>
      <c r="F23" s="67">
        <v>79.4157454441483</v>
      </c>
      <c r="G23" s="66">
        <v>4161344.4276000001</v>
      </c>
      <c r="H23" s="67">
        <v>-52.506576002413702</v>
      </c>
      <c r="I23" s="66">
        <v>236963.57180000001</v>
      </c>
      <c r="J23" s="67">
        <v>11.9898691504473</v>
      </c>
      <c r="K23" s="66">
        <v>493447.68400000001</v>
      </c>
      <c r="L23" s="67">
        <v>11.857890943302399</v>
      </c>
      <c r="M23" s="67">
        <v>-0.51977974670157701</v>
      </c>
      <c r="N23" s="66">
        <v>8567064.5560999997</v>
      </c>
      <c r="O23" s="66">
        <v>120640349.43440001</v>
      </c>
      <c r="P23" s="66">
        <v>68618</v>
      </c>
      <c r="Q23" s="66">
        <v>66920</v>
      </c>
      <c r="R23" s="67">
        <v>2.5373580394500999</v>
      </c>
      <c r="S23" s="66">
        <v>28.802427249409799</v>
      </c>
      <c r="T23" s="66">
        <v>28.410251772265401</v>
      </c>
      <c r="U23" s="68">
        <v>1.36160565131684</v>
      </c>
      <c r="V23" s="52"/>
      <c r="W23" s="52"/>
    </row>
    <row r="24" spans="1:23" ht="12" thickBot="1">
      <c r="A24" s="48"/>
      <c r="B24" s="50" t="s">
        <v>22</v>
      </c>
      <c r="C24" s="51"/>
      <c r="D24" s="66">
        <v>423786.41810000001</v>
      </c>
      <c r="E24" s="66">
        <v>434676.56170000002</v>
      </c>
      <c r="F24" s="67">
        <v>97.494655898305396</v>
      </c>
      <c r="G24" s="66">
        <v>817759.65029999998</v>
      </c>
      <c r="H24" s="67">
        <v>-48.177142520478803</v>
      </c>
      <c r="I24" s="66">
        <v>81983.6826</v>
      </c>
      <c r="J24" s="67">
        <v>19.345519133804402</v>
      </c>
      <c r="K24" s="66">
        <v>120719.6416</v>
      </c>
      <c r="L24" s="67">
        <v>14.7622399265742</v>
      </c>
      <c r="M24" s="67">
        <v>-0.32087536449412402</v>
      </c>
      <c r="N24" s="66">
        <v>2177091.8590000002</v>
      </c>
      <c r="O24" s="66">
        <v>19433765.353700001</v>
      </c>
      <c r="P24" s="66">
        <v>26445</v>
      </c>
      <c r="Q24" s="66">
        <v>28078</v>
      </c>
      <c r="R24" s="67">
        <v>-5.81594130636085</v>
      </c>
      <c r="S24" s="66">
        <v>16.025200155038799</v>
      </c>
      <c r="T24" s="66">
        <v>17.348583282285102</v>
      </c>
      <c r="U24" s="68">
        <v>-8.2581378980792</v>
      </c>
      <c r="V24" s="52"/>
      <c r="W24" s="52"/>
    </row>
    <row r="25" spans="1:23" ht="12" thickBot="1">
      <c r="A25" s="48"/>
      <c r="B25" s="50" t="s">
        <v>23</v>
      </c>
      <c r="C25" s="51"/>
      <c r="D25" s="66">
        <v>379305.57429999998</v>
      </c>
      <c r="E25" s="66">
        <v>377089.20490000001</v>
      </c>
      <c r="F25" s="67">
        <v>100.587757318746</v>
      </c>
      <c r="G25" s="66">
        <v>822047.25</v>
      </c>
      <c r="H25" s="67">
        <v>-53.858421848622498</v>
      </c>
      <c r="I25" s="66">
        <v>39499.579100000003</v>
      </c>
      <c r="J25" s="67">
        <v>10.4136563700377</v>
      </c>
      <c r="K25" s="66">
        <v>94572.419399999999</v>
      </c>
      <c r="L25" s="67">
        <v>11.504499212180299</v>
      </c>
      <c r="M25" s="67">
        <v>-0.58233511048359599</v>
      </c>
      <c r="N25" s="66">
        <v>1907464.3071000001</v>
      </c>
      <c r="O25" s="66">
        <v>23373276.2588</v>
      </c>
      <c r="P25" s="66">
        <v>19309</v>
      </c>
      <c r="Q25" s="66">
        <v>20769</v>
      </c>
      <c r="R25" s="67">
        <v>-7.0297077374933901</v>
      </c>
      <c r="S25" s="66">
        <v>19.6439781604433</v>
      </c>
      <c r="T25" s="66">
        <v>20.859837623381001</v>
      </c>
      <c r="U25" s="68">
        <v>-6.1894767597840197</v>
      </c>
      <c r="V25" s="52"/>
      <c r="W25" s="52"/>
    </row>
    <row r="26" spans="1:23" ht="12" thickBot="1">
      <c r="A26" s="48"/>
      <c r="B26" s="50" t="s">
        <v>24</v>
      </c>
      <c r="C26" s="51"/>
      <c r="D26" s="66">
        <v>439420.9327</v>
      </c>
      <c r="E26" s="66">
        <v>591229.80020000006</v>
      </c>
      <c r="F26" s="67">
        <v>74.323204370171098</v>
      </c>
      <c r="G26" s="66">
        <v>1854259.3084</v>
      </c>
      <c r="H26" s="67">
        <v>-76.302077562217207</v>
      </c>
      <c r="I26" s="66">
        <v>106886.6599</v>
      </c>
      <c r="J26" s="67">
        <v>24.3244351704504</v>
      </c>
      <c r="K26" s="66">
        <v>366527.32400000002</v>
      </c>
      <c r="L26" s="67">
        <v>19.766778159861001</v>
      </c>
      <c r="M26" s="67">
        <v>-0.70838010456213596</v>
      </c>
      <c r="N26" s="66">
        <v>2072403.5717</v>
      </c>
      <c r="O26" s="66">
        <v>41745845.812299997</v>
      </c>
      <c r="P26" s="66">
        <v>29588</v>
      </c>
      <c r="Q26" s="66">
        <v>29867</v>
      </c>
      <c r="R26" s="67">
        <v>-0.93414136002946102</v>
      </c>
      <c r="S26" s="66">
        <v>14.851322586859499</v>
      </c>
      <c r="T26" s="66">
        <v>14.99632982556</v>
      </c>
      <c r="U26" s="68">
        <v>-0.97639276133391795</v>
      </c>
      <c r="V26" s="52"/>
      <c r="W26" s="52"/>
    </row>
    <row r="27" spans="1:23" ht="12" thickBot="1">
      <c r="A27" s="48"/>
      <c r="B27" s="50" t="s">
        <v>25</v>
      </c>
      <c r="C27" s="51"/>
      <c r="D27" s="66">
        <v>256431.62650000001</v>
      </c>
      <c r="E27" s="66">
        <v>322863.23989999999</v>
      </c>
      <c r="F27" s="67">
        <v>79.424225123747206</v>
      </c>
      <c r="G27" s="66">
        <v>467577.11959999998</v>
      </c>
      <c r="H27" s="67">
        <v>-45.157362122558403</v>
      </c>
      <c r="I27" s="66">
        <v>74807.925799999997</v>
      </c>
      <c r="J27" s="67">
        <v>29.172659714811001</v>
      </c>
      <c r="K27" s="66">
        <v>157637.359</v>
      </c>
      <c r="L27" s="67">
        <v>33.713659713472403</v>
      </c>
      <c r="M27" s="67">
        <v>-0.52544291356720796</v>
      </c>
      <c r="N27" s="66">
        <v>1141424.6444999999</v>
      </c>
      <c r="O27" s="66">
        <v>12291576.701400001</v>
      </c>
      <c r="P27" s="66">
        <v>28871</v>
      </c>
      <c r="Q27" s="66">
        <v>28954</v>
      </c>
      <c r="R27" s="67">
        <v>-0.28666160116046502</v>
      </c>
      <c r="S27" s="66">
        <v>8.8819793737660593</v>
      </c>
      <c r="T27" s="66">
        <v>9.2257249844581004</v>
      </c>
      <c r="U27" s="68">
        <v>-3.8701464642817398</v>
      </c>
      <c r="V27" s="52"/>
      <c r="W27" s="52"/>
    </row>
    <row r="28" spans="1:23" ht="12" thickBot="1">
      <c r="A28" s="48"/>
      <c r="B28" s="50" t="s">
        <v>26</v>
      </c>
      <c r="C28" s="51"/>
      <c r="D28" s="66">
        <v>653252.57620000001</v>
      </c>
      <c r="E28" s="66">
        <v>1075260.4542</v>
      </c>
      <c r="F28" s="67">
        <v>60.752962098473503</v>
      </c>
      <c r="G28" s="66">
        <v>1721319.9554000001</v>
      </c>
      <c r="H28" s="67">
        <v>-62.049323012223098</v>
      </c>
      <c r="I28" s="66">
        <v>76893.626499999998</v>
      </c>
      <c r="J28" s="67">
        <v>11.7708876017441</v>
      </c>
      <c r="K28" s="66">
        <v>95579.588499999998</v>
      </c>
      <c r="L28" s="67">
        <v>5.5526915957811704</v>
      </c>
      <c r="M28" s="67">
        <v>-0.19550159498751099</v>
      </c>
      <c r="N28" s="66">
        <v>2870694.3854</v>
      </c>
      <c r="O28" s="66">
        <v>54111338.582199998</v>
      </c>
      <c r="P28" s="66">
        <v>29654</v>
      </c>
      <c r="Q28" s="66">
        <v>28974</v>
      </c>
      <c r="R28" s="67">
        <v>2.3469317318975702</v>
      </c>
      <c r="S28" s="66">
        <v>22.029155466378899</v>
      </c>
      <c r="T28" s="66">
        <v>22.892130340995401</v>
      </c>
      <c r="U28" s="68">
        <v>-3.9174215095696798</v>
      </c>
      <c r="V28" s="52"/>
      <c r="W28" s="52"/>
    </row>
    <row r="29" spans="1:23" ht="12" thickBot="1">
      <c r="A29" s="48"/>
      <c r="B29" s="50" t="s">
        <v>27</v>
      </c>
      <c r="C29" s="51"/>
      <c r="D29" s="66">
        <v>706509.8835</v>
      </c>
      <c r="E29" s="66">
        <v>757114.37309999997</v>
      </c>
      <c r="F29" s="67">
        <v>93.316136716200504</v>
      </c>
      <c r="G29" s="66">
        <v>726708.79249999998</v>
      </c>
      <c r="H29" s="67">
        <v>-2.7795052445302599</v>
      </c>
      <c r="I29" s="66">
        <v>136125.45929999999</v>
      </c>
      <c r="J29" s="67">
        <v>19.2673113963593</v>
      </c>
      <c r="K29" s="66">
        <v>148571.48579999999</v>
      </c>
      <c r="L29" s="67">
        <v>20.444432120999799</v>
      </c>
      <c r="M29" s="67">
        <v>-8.3771299943477998E-2</v>
      </c>
      <c r="N29" s="66">
        <v>3122419.9377000001</v>
      </c>
      <c r="O29" s="66">
        <v>28122583.943999998</v>
      </c>
      <c r="P29" s="66">
        <v>73898</v>
      </c>
      <c r="Q29" s="66">
        <v>70708</v>
      </c>
      <c r="R29" s="67">
        <v>4.51151213441194</v>
      </c>
      <c r="S29" s="66">
        <v>9.5606089948307105</v>
      </c>
      <c r="T29" s="66">
        <v>9.71916942778752</v>
      </c>
      <c r="U29" s="68">
        <v>-1.6584762857945701</v>
      </c>
      <c r="V29" s="52"/>
      <c r="W29" s="52"/>
    </row>
    <row r="30" spans="1:23" ht="12" thickBot="1">
      <c r="A30" s="48"/>
      <c r="B30" s="50" t="s">
        <v>28</v>
      </c>
      <c r="C30" s="51"/>
      <c r="D30" s="66">
        <v>992106.4105</v>
      </c>
      <c r="E30" s="66">
        <v>1074345.7041</v>
      </c>
      <c r="F30" s="67">
        <v>92.3451740639766</v>
      </c>
      <c r="G30" s="66">
        <v>2593457.8182000001</v>
      </c>
      <c r="H30" s="67">
        <v>-61.745805019933798</v>
      </c>
      <c r="I30" s="66">
        <v>167258.43549999999</v>
      </c>
      <c r="J30" s="67">
        <v>16.858920951403299</v>
      </c>
      <c r="K30" s="66">
        <v>416350.62910000002</v>
      </c>
      <c r="L30" s="67">
        <v>16.053880891302502</v>
      </c>
      <c r="M30" s="67">
        <v>-0.598275050378686</v>
      </c>
      <c r="N30" s="66">
        <v>5189574.3351999996</v>
      </c>
      <c r="O30" s="66">
        <v>58367222.950800002</v>
      </c>
      <c r="P30" s="66">
        <v>47513</v>
      </c>
      <c r="Q30" s="66">
        <v>46724</v>
      </c>
      <c r="R30" s="67">
        <v>1.6886396712610301</v>
      </c>
      <c r="S30" s="66">
        <v>20.8807360196157</v>
      </c>
      <c r="T30" s="66">
        <v>21.884170319321999</v>
      </c>
      <c r="U30" s="68">
        <v>-4.8055504306153098</v>
      </c>
      <c r="V30" s="52"/>
      <c r="W30" s="52"/>
    </row>
    <row r="31" spans="1:23" ht="12" thickBot="1">
      <c r="A31" s="48"/>
      <c r="B31" s="50" t="s">
        <v>29</v>
      </c>
      <c r="C31" s="51"/>
      <c r="D31" s="66">
        <v>309826.9007</v>
      </c>
      <c r="E31" s="66">
        <v>1038780.671</v>
      </c>
      <c r="F31" s="67">
        <v>29.826017113096601</v>
      </c>
      <c r="G31" s="66">
        <v>1013878.0882</v>
      </c>
      <c r="H31" s="67">
        <v>-69.441404809324297</v>
      </c>
      <c r="I31" s="66">
        <v>26394.002199999999</v>
      </c>
      <c r="J31" s="67">
        <v>8.5189511112067198</v>
      </c>
      <c r="K31" s="66">
        <v>58702.505499999999</v>
      </c>
      <c r="L31" s="67">
        <v>5.7898978371470804</v>
      </c>
      <c r="M31" s="67">
        <v>-0.55037690512204795</v>
      </c>
      <c r="N31" s="66">
        <v>1224010.2307</v>
      </c>
      <c r="O31" s="66">
        <v>68344494.060399994</v>
      </c>
      <c r="P31" s="66">
        <v>13837</v>
      </c>
      <c r="Q31" s="66">
        <v>12722</v>
      </c>
      <c r="R31" s="67">
        <v>8.7643452287376107</v>
      </c>
      <c r="S31" s="66">
        <v>22.391190337500898</v>
      </c>
      <c r="T31" s="66">
        <v>22.257910831630198</v>
      </c>
      <c r="U31" s="68">
        <v>0.59523189192599502</v>
      </c>
      <c r="V31" s="52"/>
      <c r="W31" s="52"/>
    </row>
    <row r="32" spans="1:23" ht="12" thickBot="1">
      <c r="A32" s="48"/>
      <c r="B32" s="50" t="s">
        <v>30</v>
      </c>
      <c r="C32" s="51"/>
      <c r="D32" s="66">
        <v>159962.18049999999</v>
      </c>
      <c r="E32" s="66">
        <v>237111.0563</v>
      </c>
      <c r="F32" s="67">
        <v>67.462978317472903</v>
      </c>
      <c r="G32" s="66">
        <v>219134.0171</v>
      </c>
      <c r="H32" s="67">
        <v>-27.002579235791298</v>
      </c>
      <c r="I32" s="66">
        <v>42148.27</v>
      </c>
      <c r="J32" s="67">
        <v>26.348896888161601</v>
      </c>
      <c r="K32" s="66">
        <v>57923.973299999998</v>
      </c>
      <c r="L32" s="67">
        <v>26.4331271185372</v>
      </c>
      <c r="M32" s="67">
        <v>-0.27235188474199501</v>
      </c>
      <c r="N32" s="66">
        <v>703001.46889999998</v>
      </c>
      <c r="O32" s="66">
        <v>6508204.8157000002</v>
      </c>
      <c r="P32" s="66">
        <v>24963</v>
      </c>
      <c r="Q32" s="66">
        <v>24066</v>
      </c>
      <c r="R32" s="67">
        <v>3.72725006232859</v>
      </c>
      <c r="S32" s="66">
        <v>6.4079710171053197</v>
      </c>
      <c r="T32" s="66">
        <v>6.5727018033740601</v>
      </c>
      <c r="U32" s="68">
        <v>-2.57071678116223</v>
      </c>
      <c r="V32" s="52"/>
      <c r="W32" s="52"/>
    </row>
    <row r="33" spans="1:23" ht="12" thickBot="1">
      <c r="A33" s="48"/>
      <c r="B33" s="50" t="s">
        <v>31</v>
      </c>
      <c r="C33" s="51"/>
      <c r="D33" s="66">
        <v>77.000900000000001</v>
      </c>
      <c r="E33" s="69"/>
      <c r="F33" s="69"/>
      <c r="G33" s="66">
        <v>177.12200000000001</v>
      </c>
      <c r="H33" s="67">
        <v>-56.526631361434497</v>
      </c>
      <c r="I33" s="66">
        <v>34.976900000000001</v>
      </c>
      <c r="J33" s="67">
        <v>45.424014524505601</v>
      </c>
      <c r="K33" s="66">
        <v>35.8444</v>
      </c>
      <c r="L33" s="67">
        <v>20.237124693713898</v>
      </c>
      <c r="M33" s="67">
        <v>-2.4201827900593002E-2</v>
      </c>
      <c r="N33" s="66">
        <v>621.21789999999999</v>
      </c>
      <c r="O33" s="66">
        <v>2250.1241</v>
      </c>
      <c r="P33" s="66">
        <v>29</v>
      </c>
      <c r="Q33" s="66">
        <v>30</v>
      </c>
      <c r="R33" s="67">
        <v>-3.3333333333333299</v>
      </c>
      <c r="S33" s="66">
        <v>2.6552034482758602</v>
      </c>
      <c r="T33" s="66">
        <v>5.5763833333333297</v>
      </c>
      <c r="U33" s="68">
        <v>-110.017177288404</v>
      </c>
      <c r="V33" s="52"/>
      <c r="W33" s="52"/>
    </row>
    <row r="34" spans="1:23" ht="12" thickBot="1">
      <c r="A34" s="48"/>
      <c r="B34" s="50" t="s">
        <v>32</v>
      </c>
      <c r="C34" s="51"/>
      <c r="D34" s="66">
        <v>139053.99460000001</v>
      </c>
      <c r="E34" s="66">
        <v>167231.2224</v>
      </c>
      <c r="F34" s="67">
        <v>83.150737406796594</v>
      </c>
      <c r="G34" s="66">
        <v>632417.52379999997</v>
      </c>
      <c r="H34" s="67">
        <v>-78.012311587372196</v>
      </c>
      <c r="I34" s="66">
        <v>24758.7012</v>
      </c>
      <c r="J34" s="67">
        <v>17.805098854743701</v>
      </c>
      <c r="K34" s="66">
        <v>84289.990900000004</v>
      </c>
      <c r="L34" s="67">
        <v>13.3282187364967</v>
      </c>
      <c r="M34" s="67">
        <v>-0.70626760145966505</v>
      </c>
      <c r="N34" s="66">
        <v>747556.95129999996</v>
      </c>
      <c r="O34" s="66">
        <v>14590281.276900001</v>
      </c>
      <c r="P34" s="66">
        <v>6542</v>
      </c>
      <c r="Q34" s="66">
        <v>6965</v>
      </c>
      <c r="R34" s="67">
        <v>-6.0732232591528996</v>
      </c>
      <c r="S34" s="66">
        <v>21.2555785081015</v>
      </c>
      <c r="T34" s="66">
        <v>22.5492286432161</v>
      </c>
      <c r="U34" s="68">
        <v>-6.0861676129939797</v>
      </c>
      <c r="V34" s="52"/>
      <c r="W34" s="52"/>
    </row>
    <row r="35" spans="1:23" ht="12" thickBot="1">
      <c r="A35" s="48"/>
      <c r="B35" s="50" t="s">
        <v>37</v>
      </c>
      <c r="C35" s="51"/>
      <c r="D35" s="69"/>
      <c r="E35" s="66">
        <v>547356.76650000003</v>
      </c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70"/>
      <c r="V35" s="52"/>
      <c r="W35" s="52"/>
    </row>
    <row r="36" spans="1:23" ht="12" thickBot="1">
      <c r="A36" s="48"/>
      <c r="B36" s="50" t="s">
        <v>38</v>
      </c>
      <c r="C36" s="51"/>
      <c r="D36" s="69"/>
      <c r="E36" s="66">
        <v>85783.920599999998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52"/>
      <c r="W36" s="52"/>
    </row>
    <row r="37" spans="1:23" ht="12" thickBot="1">
      <c r="A37" s="48"/>
      <c r="B37" s="50" t="s">
        <v>39</v>
      </c>
      <c r="C37" s="51"/>
      <c r="D37" s="69"/>
      <c r="E37" s="66">
        <v>241168.26449999999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52"/>
      <c r="W37" s="52"/>
    </row>
    <row r="38" spans="1:23" ht="12" customHeight="1" thickBot="1">
      <c r="A38" s="48"/>
      <c r="B38" s="50" t="s">
        <v>33</v>
      </c>
      <c r="C38" s="51"/>
      <c r="D38" s="66">
        <v>443667.94750000001</v>
      </c>
      <c r="E38" s="66">
        <v>680778.60770000005</v>
      </c>
      <c r="F38" s="67">
        <v>65.170665247388598</v>
      </c>
      <c r="G38" s="66">
        <v>755121.55</v>
      </c>
      <c r="H38" s="67">
        <v>-41.245492530308503</v>
      </c>
      <c r="I38" s="66">
        <v>25582.909199999998</v>
      </c>
      <c r="J38" s="67">
        <v>5.7662288529418699</v>
      </c>
      <c r="K38" s="66">
        <v>40340.110699999997</v>
      </c>
      <c r="L38" s="67">
        <v>5.3422009608916596</v>
      </c>
      <c r="M38" s="67">
        <v>-0.36581955884419498</v>
      </c>
      <c r="N38" s="66">
        <v>1856082.9002</v>
      </c>
      <c r="O38" s="66">
        <v>14403264.2481</v>
      </c>
      <c r="P38" s="66">
        <v>608</v>
      </c>
      <c r="Q38" s="66">
        <v>575</v>
      </c>
      <c r="R38" s="67">
        <v>5.7391304347826004</v>
      </c>
      <c r="S38" s="66">
        <v>729.71701891447401</v>
      </c>
      <c r="T38" s="66">
        <v>692.20586991304299</v>
      </c>
      <c r="U38" s="68">
        <v>5.1405062550455201</v>
      </c>
      <c r="V38" s="52"/>
      <c r="W38" s="52"/>
    </row>
    <row r="39" spans="1:23" ht="12" customHeight="1" thickBot="1">
      <c r="A39" s="48"/>
      <c r="B39" s="50" t="s">
        <v>34</v>
      </c>
      <c r="C39" s="51"/>
      <c r="D39" s="66">
        <v>591336.84199999995</v>
      </c>
      <c r="E39" s="66">
        <v>597527.58959999995</v>
      </c>
      <c r="F39" s="67">
        <v>98.963939455223397</v>
      </c>
      <c r="G39" s="66">
        <v>1381132.7239000001</v>
      </c>
      <c r="H39" s="67">
        <v>-57.184647661507803</v>
      </c>
      <c r="I39" s="66">
        <v>42769.472000000002</v>
      </c>
      <c r="J39" s="67">
        <v>7.2326750106329403</v>
      </c>
      <c r="K39" s="66">
        <v>119329.7282</v>
      </c>
      <c r="L39" s="67">
        <v>8.6399899253013395</v>
      </c>
      <c r="M39" s="67">
        <v>-0.64158577543797701</v>
      </c>
      <c r="N39" s="66">
        <v>2622798.2255000002</v>
      </c>
      <c r="O39" s="66">
        <v>33211374.511799999</v>
      </c>
      <c r="P39" s="66">
        <v>3128</v>
      </c>
      <c r="Q39" s="66">
        <v>3063</v>
      </c>
      <c r="R39" s="67">
        <v>2.12210251387528</v>
      </c>
      <c r="S39" s="66">
        <v>189.04630498721201</v>
      </c>
      <c r="T39" s="66">
        <v>195.34217995429299</v>
      </c>
      <c r="U39" s="68">
        <v>-3.3303348444217198</v>
      </c>
      <c r="V39" s="52"/>
      <c r="W39" s="52"/>
    </row>
    <row r="40" spans="1:23" ht="12" thickBot="1">
      <c r="A40" s="48"/>
      <c r="B40" s="50" t="s">
        <v>40</v>
      </c>
      <c r="C40" s="51"/>
      <c r="D40" s="69"/>
      <c r="E40" s="66">
        <v>206853.72810000001</v>
      </c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70"/>
      <c r="V40" s="52"/>
      <c r="W40" s="52"/>
    </row>
    <row r="41" spans="1:23" ht="12" thickBot="1">
      <c r="A41" s="48"/>
      <c r="B41" s="50" t="s">
        <v>41</v>
      </c>
      <c r="C41" s="51"/>
      <c r="D41" s="69"/>
      <c r="E41" s="66">
        <v>76953.747799999997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52"/>
      <c r="W41" s="52"/>
    </row>
    <row r="42" spans="1:23" ht="12" thickBot="1">
      <c r="A42" s="49"/>
      <c r="B42" s="50" t="s">
        <v>35</v>
      </c>
      <c r="C42" s="51"/>
      <c r="D42" s="71">
        <v>53386.900999999998</v>
      </c>
      <c r="E42" s="71">
        <v>0</v>
      </c>
      <c r="F42" s="72"/>
      <c r="G42" s="71">
        <v>126442.156</v>
      </c>
      <c r="H42" s="73">
        <v>-57.777609391601999</v>
      </c>
      <c r="I42" s="71">
        <v>7773.8258999999998</v>
      </c>
      <c r="J42" s="73">
        <v>14.561298285510199</v>
      </c>
      <c r="K42" s="71">
        <v>15243.804400000001</v>
      </c>
      <c r="L42" s="73">
        <v>12.055951023169801</v>
      </c>
      <c r="M42" s="73">
        <v>-0.49003374118340198</v>
      </c>
      <c r="N42" s="71">
        <v>187299.91699999999</v>
      </c>
      <c r="O42" s="71">
        <v>2521691.9029000001</v>
      </c>
      <c r="P42" s="71">
        <v>49</v>
      </c>
      <c r="Q42" s="71">
        <v>56</v>
      </c>
      <c r="R42" s="73">
        <v>-12.5</v>
      </c>
      <c r="S42" s="71">
        <v>1089.5285918367299</v>
      </c>
      <c r="T42" s="71">
        <v>485.717303571429</v>
      </c>
      <c r="U42" s="74">
        <v>55.419499110839901</v>
      </c>
      <c r="V42" s="52"/>
      <c r="W42" s="52"/>
    </row>
  </sheetData>
  <mergeCells count="40"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67553</v>
      </c>
      <c r="D2" s="32">
        <v>798708.94606324797</v>
      </c>
      <c r="E2" s="32">
        <v>697311.03408461495</v>
      </c>
      <c r="F2" s="32">
        <v>101397.91197863199</v>
      </c>
      <c r="G2" s="32">
        <v>697311.03408461495</v>
      </c>
      <c r="H2" s="32">
        <v>0.12695226775462101</v>
      </c>
    </row>
    <row r="3" spans="1:8" ht="14.25">
      <c r="A3" s="32">
        <v>2</v>
      </c>
      <c r="B3" s="33">
        <v>13</v>
      </c>
      <c r="C3" s="32">
        <v>21830.306</v>
      </c>
      <c r="D3" s="32">
        <v>202727.64263952</v>
      </c>
      <c r="E3" s="32">
        <v>163138.95219245099</v>
      </c>
      <c r="F3" s="32">
        <v>39588.690447069101</v>
      </c>
      <c r="G3" s="32">
        <v>163138.95219245099</v>
      </c>
      <c r="H3" s="32">
        <v>0.195280179513869</v>
      </c>
    </row>
    <row r="4" spans="1:8" ht="14.25">
      <c r="A4" s="32">
        <v>3</v>
      </c>
      <c r="B4" s="33">
        <v>14</v>
      </c>
      <c r="C4" s="32">
        <v>132807</v>
      </c>
      <c r="D4" s="32">
        <v>370891.257711966</v>
      </c>
      <c r="E4" s="32">
        <v>284700.74450170901</v>
      </c>
      <c r="F4" s="32">
        <v>86190.513210256395</v>
      </c>
      <c r="G4" s="32">
        <v>284700.74450170901</v>
      </c>
      <c r="H4" s="32">
        <v>0.232387556778682</v>
      </c>
    </row>
    <row r="5" spans="1:8" ht="14.25">
      <c r="A5" s="32">
        <v>4</v>
      </c>
      <c r="B5" s="33">
        <v>15</v>
      </c>
      <c r="C5" s="32">
        <v>5353</v>
      </c>
      <c r="D5" s="32">
        <v>83961.061551282095</v>
      </c>
      <c r="E5" s="32">
        <v>65738.075139316206</v>
      </c>
      <c r="F5" s="32">
        <v>18222.986411965801</v>
      </c>
      <c r="G5" s="32">
        <v>65738.075139316206</v>
      </c>
      <c r="H5" s="32">
        <v>0.21704092439130901</v>
      </c>
    </row>
    <row r="6" spans="1:8" ht="14.25">
      <c r="A6" s="32">
        <v>5</v>
      </c>
      <c r="B6" s="33">
        <v>16</v>
      </c>
      <c r="C6" s="32">
        <v>2123</v>
      </c>
      <c r="D6" s="32">
        <v>161203.527073504</v>
      </c>
      <c r="E6" s="32">
        <v>158708.52596666699</v>
      </c>
      <c r="F6" s="32">
        <v>2495.0011068376102</v>
      </c>
      <c r="G6" s="32">
        <v>158708.52596666699</v>
      </c>
      <c r="H6" s="32">
        <v>1.54773357142487E-2</v>
      </c>
    </row>
    <row r="7" spans="1:8" ht="14.25">
      <c r="A7" s="32">
        <v>6</v>
      </c>
      <c r="B7" s="33">
        <v>17</v>
      </c>
      <c r="C7" s="32">
        <v>20874</v>
      </c>
      <c r="D7" s="32">
        <v>390815.63843418797</v>
      </c>
      <c r="E7" s="32">
        <v>321424.13405470102</v>
      </c>
      <c r="F7" s="32">
        <v>69391.504379487204</v>
      </c>
      <c r="G7" s="32">
        <v>321424.13405470102</v>
      </c>
      <c r="H7" s="32">
        <v>0.177555597973269</v>
      </c>
    </row>
    <row r="8" spans="1:8" ht="14.25">
      <c r="A8" s="32">
        <v>7</v>
      </c>
      <c r="B8" s="33">
        <v>18</v>
      </c>
      <c r="C8" s="32">
        <v>48399</v>
      </c>
      <c r="D8" s="32">
        <v>153783.978284615</v>
      </c>
      <c r="E8" s="32">
        <v>131592.452575214</v>
      </c>
      <c r="F8" s="32">
        <v>22191.5257094017</v>
      </c>
      <c r="G8" s="32">
        <v>131592.452575214</v>
      </c>
      <c r="H8" s="32">
        <v>0.14430323598685199</v>
      </c>
    </row>
    <row r="9" spans="1:8" ht="14.25">
      <c r="A9" s="32">
        <v>8</v>
      </c>
      <c r="B9" s="33">
        <v>19</v>
      </c>
      <c r="C9" s="32">
        <v>8621</v>
      </c>
      <c r="D9" s="32">
        <v>80948.630082906006</v>
      </c>
      <c r="E9" s="32">
        <v>64177.588031623898</v>
      </c>
      <c r="F9" s="32">
        <v>16771.0420512821</v>
      </c>
      <c r="G9" s="32">
        <v>64177.588031623898</v>
      </c>
      <c r="H9" s="32">
        <v>0.20718129552168399</v>
      </c>
    </row>
    <row r="10" spans="1:8" ht="14.25">
      <c r="A10" s="32">
        <v>9</v>
      </c>
      <c r="B10" s="33">
        <v>21</v>
      </c>
      <c r="C10" s="32">
        <v>275018</v>
      </c>
      <c r="D10" s="32">
        <v>1604585.6157</v>
      </c>
      <c r="E10" s="32">
        <v>1472424.8339</v>
      </c>
      <c r="F10" s="32">
        <v>132160.7818</v>
      </c>
      <c r="G10" s="32">
        <v>1472424.8339</v>
      </c>
      <c r="H10" s="32">
        <v>8.2364431356531195E-2</v>
      </c>
    </row>
    <row r="11" spans="1:8" ht="14.25">
      <c r="A11" s="32">
        <v>10</v>
      </c>
      <c r="B11" s="33">
        <v>22</v>
      </c>
      <c r="C11" s="32">
        <v>87247</v>
      </c>
      <c r="D11" s="32">
        <v>2521627.5266555599</v>
      </c>
      <c r="E11" s="32">
        <v>2545410.3372119698</v>
      </c>
      <c r="F11" s="32">
        <v>-23782.810556410299</v>
      </c>
      <c r="G11" s="32">
        <v>2545410.3372119698</v>
      </c>
      <c r="H11" s="32">
        <v>-9.4315319391970204E-3</v>
      </c>
    </row>
    <row r="12" spans="1:8" ht="14.25">
      <c r="A12" s="32">
        <v>11</v>
      </c>
      <c r="B12" s="33">
        <v>23</v>
      </c>
      <c r="C12" s="32">
        <v>286346.07199999999</v>
      </c>
      <c r="D12" s="32">
        <v>3178391.3658316201</v>
      </c>
      <c r="E12" s="32">
        <v>2788310.0113623901</v>
      </c>
      <c r="F12" s="32">
        <v>390081.35446923098</v>
      </c>
      <c r="G12" s="32">
        <v>2788310.0113623901</v>
      </c>
      <c r="H12" s="32">
        <v>0.122729176357162</v>
      </c>
    </row>
    <row r="13" spans="1:8" ht="14.25">
      <c r="A13" s="32">
        <v>12</v>
      </c>
      <c r="B13" s="33">
        <v>24</v>
      </c>
      <c r="C13" s="32">
        <v>36128.158000000003</v>
      </c>
      <c r="D13" s="32">
        <v>1403661.8789025601</v>
      </c>
      <c r="E13" s="32">
        <v>1215738.49146068</v>
      </c>
      <c r="F13" s="32">
        <v>187923.38744188001</v>
      </c>
      <c r="G13" s="32">
        <v>1215738.49146068</v>
      </c>
      <c r="H13" s="32">
        <v>0.133880808666547</v>
      </c>
    </row>
    <row r="14" spans="1:8" ht="14.25">
      <c r="A14" s="32">
        <v>13</v>
      </c>
      <c r="B14" s="33">
        <v>25</v>
      </c>
      <c r="C14" s="32">
        <v>62638</v>
      </c>
      <c r="D14" s="32">
        <v>886982.7341</v>
      </c>
      <c r="E14" s="32">
        <v>792051.25159999996</v>
      </c>
      <c r="F14" s="32">
        <v>94931.482499999998</v>
      </c>
      <c r="G14" s="32">
        <v>792051.25159999996</v>
      </c>
      <c r="H14" s="32">
        <v>0.107027430016803</v>
      </c>
    </row>
    <row r="15" spans="1:8" ht="14.25">
      <c r="A15" s="32">
        <v>14</v>
      </c>
      <c r="B15" s="33">
        <v>26</v>
      </c>
      <c r="C15" s="32">
        <v>75120</v>
      </c>
      <c r="D15" s="32">
        <v>776677.04492045997</v>
      </c>
      <c r="E15" s="32">
        <v>695001.63504034502</v>
      </c>
      <c r="F15" s="32">
        <v>81675.409880114996</v>
      </c>
      <c r="G15" s="32">
        <v>695001.63504034502</v>
      </c>
      <c r="H15" s="32">
        <v>0.105160066741099</v>
      </c>
    </row>
    <row r="16" spans="1:8" ht="14.25">
      <c r="A16" s="32">
        <v>15</v>
      </c>
      <c r="B16" s="33">
        <v>27</v>
      </c>
      <c r="C16" s="32">
        <v>198983.78400000001</v>
      </c>
      <c r="D16" s="32">
        <v>1909653.58368803</v>
      </c>
      <c r="E16" s="32">
        <v>1623710.7620504301</v>
      </c>
      <c r="F16" s="32">
        <v>285942.821637607</v>
      </c>
      <c r="G16" s="32">
        <v>1623710.7620504301</v>
      </c>
      <c r="H16" s="32">
        <v>0.149735441066425</v>
      </c>
    </row>
    <row r="17" spans="1:8" ht="14.25">
      <c r="A17" s="32">
        <v>16</v>
      </c>
      <c r="B17" s="33">
        <v>29</v>
      </c>
      <c r="C17" s="32">
        <v>155609</v>
      </c>
      <c r="D17" s="32">
        <v>1976365.51577521</v>
      </c>
      <c r="E17" s="32">
        <v>1739401.42679658</v>
      </c>
      <c r="F17" s="32">
        <v>236964.088978632</v>
      </c>
      <c r="G17" s="32">
        <v>1739401.42679658</v>
      </c>
      <c r="H17" s="32">
        <v>0.119898919044681</v>
      </c>
    </row>
    <row r="18" spans="1:8" ht="14.25">
      <c r="A18" s="32">
        <v>17</v>
      </c>
      <c r="B18" s="33">
        <v>31</v>
      </c>
      <c r="C18" s="32">
        <v>42274.298999999999</v>
      </c>
      <c r="D18" s="32">
        <v>423786.41473751602</v>
      </c>
      <c r="E18" s="32">
        <v>341802.73478703102</v>
      </c>
      <c r="F18" s="32">
        <v>81983.679950485399</v>
      </c>
      <c r="G18" s="32">
        <v>341802.73478703102</v>
      </c>
      <c r="H18" s="32">
        <v>0.19345518662098801</v>
      </c>
    </row>
    <row r="19" spans="1:8" ht="14.25">
      <c r="A19" s="32">
        <v>18</v>
      </c>
      <c r="B19" s="33">
        <v>32</v>
      </c>
      <c r="C19" s="32">
        <v>19946.365000000002</v>
      </c>
      <c r="D19" s="32">
        <v>379305.56902308401</v>
      </c>
      <c r="E19" s="32">
        <v>339805.98589287797</v>
      </c>
      <c r="F19" s="32">
        <v>39499.583130206804</v>
      </c>
      <c r="G19" s="32">
        <v>339805.98589287797</v>
      </c>
      <c r="H19" s="32">
        <v>0.10413657577435401</v>
      </c>
    </row>
    <row r="20" spans="1:8" ht="14.25">
      <c r="A20" s="32">
        <v>19</v>
      </c>
      <c r="B20" s="33">
        <v>33</v>
      </c>
      <c r="C20" s="32">
        <v>22373.093000000001</v>
      </c>
      <c r="D20" s="32">
        <v>439420.92162222997</v>
      </c>
      <c r="E20" s="32">
        <v>332534.27255520702</v>
      </c>
      <c r="F20" s="32">
        <v>106886.64906702199</v>
      </c>
      <c r="G20" s="32">
        <v>332534.27255520702</v>
      </c>
      <c r="H20" s="32">
        <v>0.24324433318382799</v>
      </c>
    </row>
    <row r="21" spans="1:8" ht="14.25">
      <c r="A21" s="32">
        <v>20</v>
      </c>
      <c r="B21" s="33">
        <v>34</v>
      </c>
      <c r="C21" s="32">
        <v>40733.557000000001</v>
      </c>
      <c r="D21" s="32">
        <v>256431.61891301701</v>
      </c>
      <c r="E21" s="32">
        <v>181623.712753906</v>
      </c>
      <c r="F21" s="32">
        <v>74807.906159110993</v>
      </c>
      <c r="G21" s="32">
        <v>181623.712753906</v>
      </c>
      <c r="H21" s="32">
        <v>0.29172652918627101</v>
      </c>
    </row>
    <row r="22" spans="1:8" ht="14.25">
      <c r="A22" s="32">
        <v>21</v>
      </c>
      <c r="B22" s="33">
        <v>35</v>
      </c>
      <c r="C22" s="32">
        <v>23586.598000000002</v>
      </c>
      <c r="D22" s="32">
        <v>653252.575728319</v>
      </c>
      <c r="E22" s="32">
        <v>576358.93479203503</v>
      </c>
      <c r="F22" s="32">
        <v>76893.640936283206</v>
      </c>
      <c r="G22" s="32">
        <v>576358.93479203503</v>
      </c>
      <c r="H22" s="32">
        <v>0.117708898201517</v>
      </c>
    </row>
    <row r="23" spans="1:8" ht="14.25">
      <c r="A23" s="32">
        <v>22</v>
      </c>
      <c r="B23" s="33">
        <v>36</v>
      </c>
      <c r="C23" s="32">
        <v>106113.678</v>
      </c>
      <c r="D23" s="32">
        <v>706509.88377699105</v>
      </c>
      <c r="E23" s="32">
        <v>570384.40109188098</v>
      </c>
      <c r="F23" s="32">
        <v>136125.48268511001</v>
      </c>
      <c r="G23" s="32">
        <v>570384.40109188098</v>
      </c>
      <c r="H23" s="32">
        <v>0.19267314698753499</v>
      </c>
    </row>
    <row r="24" spans="1:8" ht="14.25">
      <c r="A24" s="32">
        <v>23</v>
      </c>
      <c r="B24" s="33">
        <v>37</v>
      </c>
      <c r="C24" s="32">
        <v>84588.095000000001</v>
      </c>
      <c r="D24" s="32">
        <v>992106.40674247802</v>
      </c>
      <c r="E24" s="32">
        <v>824847.95724155405</v>
      </c>
      <c r="F24" s="32">
        <v>167258.44950092299</v>
      </c>
      <c r="G24" s="32">
        <v>824847.95724155405</v>
      </c>
      <c r="H24" s="32">
        <v>0.168589224264872</v>
      </c>
    </row>
    <row r="25" spans="1:8" ht="14.25">
      <c r="A25" s="32">
        <v>24</v>
      </c>
      <c r="B25" s="33">
        <v>38</v>
      </c>
      <c r="C25" s="32">
        <v>56513.625</v>
      </c>
      <c r="D25" s="32">
        <v>309826.897090265</v>
      </c>
      <c r="E25" s="32">
        <v>283432.90452123899</v>
      </c>
      <c r="F25" s="32">
        <v>26393.992569026501</v>
      </c>
      <c r="G25" s="32">
        <v>283432.90452123899</v>
      </c>
      <c r="H25" s="32">
        <v>8.5189481019580002E-2</v>
      </c>
    </row>
    <row r="26" spans="1:8" ht="14.25">
      <c r="A26" s="32">
        <v>25</v>
      </c>
      <c r="B26" s="33">
        <v>39</v>
      </c>
      <c r="C26" s="32">
        <v>90744.160999999993</v>
      </c>
      <c r="D26" s="32">
        <v>159962.14670052199</v>
      </c>
      <c r="E26" s="32">
        <v>117813.9013296</v>
      </c>
      <c r="F26" s="32">
        <v>42148.245370921897</v>
      </c>
      <c r="G26" s="32">
        <v>117813.9013296</v>
      </c>
      <c r="H26" s="32">
        <v>0.26348887058780901</v>
      </c>
    </row>
    <row r="27" spans="1:8" ht="14.25">
      <c r="A27" s="32">
        <v>26</v>
      </c>
      <c r="B27" s="33">
        <v>40</v>
      </c>
      <c r="C27" s="32">
        <v>32.573</v>
      </c>
      <c r="D27" s="32">
        <v>77.000299999999996</v>
      </c>
      <c r="E27" s="32">
        <v>42.024000000000001</v>
      </c>
      <c r="F27" s="32">
        <v>34.976300000000002</v>
      </c>
      <c r="G27" s="32">
        <v>42.024000000000001</v>
      </c>
      <c r="H27" s="32">
        <v>0.45423589258743102</v>
      </c>
    </row>
    <row r="28" spans="1:8" ht="14.25">
      <c r="A28" s="32">
        <v>27</v>
      </c>
      <c r="B28" s="33">
        <v>42</v>
      </c>
      <c r="C28" s="32">
        <v>5256.5519999999997</v>
      </c>
      <c r="D28" s="32">
        <v>139053.99340000001</v>
      </c>
      <c r="E28" s="32">
        <v>114295.2922</v>
      </c>
      <c r="F28" s="32">
        <v>24758.7012</v>
      </c>
      <c r="G28" s="32">
        <v>114295.2922</v>
      </c>
      <c r="H28" s="32">
        <v>0.17805099008397099</v>
      </c>
    </row>
    <row r="29" spans="1:8" ht="14.25">
      <c r="A29" s="32">
        <v>28</v>
      </c>
      <c r="B29" s="33">
        <v>75</v>
      </c>
      <c r="C29" s="32">
        <v>603</v>
      </c>
      <c r="D29" s="32">
        <v>443667.94871794898</v>
      </c>
      <c r="E29" s="32">
        <v>418085.03735042701</v>
      </c>
      <c r="F29" s="32">
        <v>25582.911367521399</v>
      </c>
      <c r="G29" s="32">
        <v>418085.03735042701</v>
      </c>
      <c r="H29" s="32">
        <v>5.7662293256583903E-2</v>
      </c>
    </row>
    <row r="30" spans="1:8" ht="14.25">
      <c r="A30" s="32">
        <v>29</v>
      </c>
      <c r="B30" s="33">
        <v>76</v>
      </c>
      <c r="C30" s="32">
        <v>3546</v>
      </c>
      <c r="D30" s="32">
        <v>591336.83453589701</v>
      </c>
      <c r="E30" s="32">
        <v>548567.37377521396</v>
      </c>
      <c r="F30" s="32">
        <v>42769.460760683804</v>
      </c>
      <c r="G30" s="32">
        <v>548567.37377521396</v>
      </c>
      <c r="H30" s="32">
        <v>7.2326732012645195E-2</v>
      </c>
    </row>
    <row r="31" spans="1:8" ht="14.25">
      <c r="A31" s="32">
        <v>30</v>
      </c>
      <c r="B31" s="33">
        <v>99</v>
      </c>
      <c r="C31" s="32">
        <v>50</v>
      </c>
      <c r="D31" s="32">
        <v>53386.900839573398</v>
      </c>
      <c r="E31" s="32">
        <v>45613.075440586901</v>
      </c>
      <c r="F31" s="32">
        <v>7773.8253989864597</v>
      </c>
      <c r="G31" s="32">
        <v>45613.075440586901</v>
      </c>
      <c r="H31" s="32">
        <v>0.145612973908088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BBG</cp:lastModifiedBy>
  <dcterms:created xsi:type="dcterms:W3CDTF">2013-06-21T00:28:37Z</dcterms:created>
  <dcterms:modified xsi:type="dcterms:W3CDTF">2014-02-06T04:39:34Z</dcterms:modified>
</cp:coreProperties>
</file>