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G35" s="1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6" l="1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L35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<sst xmlns="http://schemas.openxmlformats.org/spreadsheetml/2006/main" count="113" uniqueCount="71">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</sst>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303" Type="http://schemas.openxmlformats.org/officeDocument/2006/relationships/hyperlink" Target="cid:8584637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45" Type="http://schemas.openxmlformats.org/officeDocument/2006/relationships/hyperlink" Target="cid:bc84eae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35" Type="http://schemas.openxmlformats.org/officeDocument/2006/relationships/hyperlink" Target="cid:9876b3b82" TargetMode="External"/><Relationship Id="rId356" Type="http://schemas.openxmlformats.org/officeDocument/2006/relationships/image" Target="cid:d64e537713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346" Type="http://schemas.openxmlformats.org/officeDocument/2006/relationships/image" Target="cid:bc84eb1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3" Type="http://schemas.openxmlformats.org/officeDocument/2006/relationships/hyperlink" Target="cid:460f5a65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334" Type="http://schemas.openxmlformats.org/officeDocument/2006/relationships/image" Target="cid:934e91da13" TargetMode="External"/><Relationship Id="rId350" Type="http://schemas.openxmlformats.org/officeDocument/2006/relationships/image" Target="cid:c6d730e813" TargetMode="External"/><Relationship Id="rId355" Type="http://schemas.openxmlformats.org/officeDocument/2006/relationships/hyperlink" Target="cid:d64e5354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3" sqref="I3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22829780.7797</v>
      </c>
      <c r="F3" s="25">
        <f>RA!I7</f>
        <v>2659920.9783000001</v>
      </c>
      <c r="G3" s="16">
        <f>E3-F3</f>
        <v>20169859.801399998</v>
      </c>
      <c r="H3" s="27">
        <f>RA!J7</f>
        <v>11.651101707753501</v>
      </c>
      <c r="I3" s="20">
        <f>SUM(I4:I39)</f>
        <v>22829784.91716364</v>
      </c>
      <c r="J3" s="21">
        <f>SUM(J4:J39)</f>
        <v>20169859.845054775</v>
      </c>
      <c r="K3" s="22">
        <f>E3-I3</f>
        <v>-4.137463640421629</v>
      </c>
      <c r="L3" s="22">
        <f>G3-J3</f>
        <v>-4.3654777109622955E-2</v>
      </c>
    </row>
    <row r="4" spans="1:12">
      <c r="A4" s="59">
        <f>RA!A8</f>
        <v>41676</v>
      </c>
      <c r="B4" s="12">
        <v>12</v>
      </c>
      <c r="C4" s="56" t="s">
        <v>6</v>
      </c>
      <c r="D4" s="56"/>
      <c r="E4" s="15">
        <f>VLOOKUP(C4,RA!B8:D39,3,0)</f>
        <v>902818.08640000003</v>
      </c>
      <c r="F4" s="25">
        <f>VLOOKUP(C4,RA!B8:I43,8,0)</f>
        <v>101754.5123</v>
      </c>
      <c r="G4" s="16">
        <f t="shared" ref="G4:G39" si="0">E4-F4</f>
        <v>801063.57410000009</v>
      </c>
      <c r="H4" s="27">
        <f>RA!J8</f>
        <v>11.2707658201385</v>
      </c>
      <c r="I4" s="20">
        <f>VLOOKUP(B4,RMS!B:D,3,FALSE)</f>
        <v>902818.93388717901</v>
      </c>
      <c r="J4" s="21">
        <f>VLOOKUP(B4,RMS!B:E,4,FALSE)</f>
        <v>801063.57900683803</v>
      </c>
      <c r="K4" s="22">
        <f t="shared" ref="K4:K39" si="1">E4-I4</f>
        <v>-0.84748717898037285</v>
      </c>
      <c r="L4" s="22">
        <f t="shared" ref="L4:L39" si="2">G4-J4</f>
        <v>-4.9068379448726773E-3</v>
      </c>
    </row>
    <row r="5" spans="1:12">
      <c r="A5" s="59"/>
      <c r="B5" s="12">
        <v>13</v>
      </c>
      <c r="C5" s="56" t="s">
        <v>7</v>
      </c>
      <c r="D5" s="56"/>
      <c r="E5" s="15">
        <f>VLOOKUP(C5,RA!B8:D40,3,0)</f>
        <v>238273.29209999999</v>
      </c>
      <c r="F5" s="25">
        <f>VLOOKUP(C5,RA!B9:I44,8,0)</f>
        <v>45271.030599999998</v>
      </c>
      <c r="G5" s="16">
        <f t="shared" si="0"/>
        <v>193002.26149999999</v>
      </c>
      <c r="H5" s="27">
        <f>RA!J9</f>
        <v>18.999624423286299</v>
      </c>
      <c r="I5" s="20">
        <f>VLOOKUP(B5,RMS!B:D,3,FALSE)</f>
        <v>238273.41889515199</v>
      </c>
      <c r="J5" s="21">
        <f>VLOOKUP(B5,RMS!B:E,4,FALSE)</f>
        <v>193002.286334415</v>
      </c>
      <c r="K5" s="22">
        <f t="shared" si="1"/>
        <v>-0.12679515199852176</v>
      </c>
      <c r="L5" s="22">
        <f t="shared" si="2"/>
        <v>-2.4834415002260357E-2</v>
      </c>
    </row>
    <row r="6" spans="1:12">
      <c r="A6" s="59"/>
      <c r="B6" s="12">
        <v>14</v>
      </c>
      <c r="C6" s="56" t="s">
        <v>8</v>
      </c>
      <c r="D6" s="56"/>
      <c r="E6" s="15">
        <f>VLOOKUP(C6,RA!B10:D41,3,0)</f>
        <v>356872.81920000003</v>
      </c>
      <c r="F6" s="25">
        <f>VLOOKUP(C6,RA!B10:I45,8,0)</f>
        <v>83613.855800000005</v>
      </c>
      <c r="G6" s="16">
        <f t="shared" si="0"/>
        <v>273258.96340000001</v>
      </c>
      <c r="H6" s="27">
        <f>RA!J10</f>
        <v>23.429594886894701</v>
      </c>
      <c r="I6" s="20">
        <f>VLOOKUP(B6,RMS!B:D,3,FALSE)</f>
        <v>356874.86853760702</v>
      </c>
      <c r="J6" s="21">
        <f>VLOOKUP(B6,RMS!B:E,4,FALSE)</f>
        <v>273258.96417350398</v>
      </c>
      <c r="K6" s="22">
        <f t="shared" si="1"/>
        <v>-2.0493376069935039</v>
      </c>
      <c r="L6" s="22">
        <f t="shared" si="2"/>
        <v>-7.7350396895781159E-4</v>
      </c>
    </row>
    <row r="7" spans="1:12">
      <c r="A7" s="59"/>
      <c r="B7" s="12">
        <v>15</v>
      </c>
      <c r="C7" s="56" t="s">
        <v>9</v>
      </c>
      <c r="D7" s="56"/>
      <c r="E7" s="15">
        <f>VLOOKUP(C7,RA!B10:D42,3,0)</f>
        <v>91662.621700000003</v>
      </c>
      <c r="F7" s="25">
        <f>VLOOKUP(C7,RA!B11:I46,8,0)</f>
        <v>20300.0661</v>
      </c>
      <c r="G7" s="16">
        <f t="shared" si="0"/>
        <v>71362.555600000007</v>
      </c>
      <c r="H7" s="27">
        <f>RA!J11</f>
        <v>22.146503911310202</v>
      </c>
      <c r="I7" s="20">
        <f>VLOOKUP(B7,RMS!B:D,3,FALSE)</f>
        <v>91662.670832478601</v>
      </c>
      <c r="J7" s="21">
        <f>VLOOKUP(B7,RMS!B:E,4,FALSE)</f>
        <v>71362.555684615407</v>
      </c>
      <c r="K7" s="22">
        <f t="shared" si="1"/>
        <v>-4.9132478598039597E-2</v>
      </c>
      <c r="L7" s="22">
        <f t="shared" si="2"/>
        <v>-8.4615399828180671E-5</v>
      </c>
    </row>
    <row r="8" spans="1:12">
      <c r="A8" s="59"/>
      <c r="B8" s="12">
        <v>16</v>
      </c>
      <c r="C8" s="56" t="s">
        <v>10</v>
      </c>
      <c r="D8" s="56"/>
      <c r="E8" s="15">
        <f>VLOOKUP(C8,RA!B12:D43,3,0)</f>
        <v>217435.1833</v>
      </c>
      <c r="F8" s="25">
        <f>VLOOKUP(C8,RA!B12:I47,8,0)</f>
        <v>6031.5700999999999</v>
      </c>
      <c r="G8" s="16">
        <f t="shared" si="0"/>
        <v>211403.61319999999</v>
      </c>
      <c r="H8" s="27">
        <f>RA!J12</f>
        <v>2.77396234061997</v>
      </c>
      <c r="I8" s="20">
        <f>VLOOKUP(B8,RMS!B:D,3,FALSE)</f>
        <v>217435.182021368</v>
      </c>
      <c r="J8" s="21">
        <f>VLOOKUP(B8,RMS!B:E,4,FALSE)</f>
        <v>211403.61318376099</v>
      </c>
      <c r="K8" s="22">
        <f t="shared" si="1"/>
        <v>1.2786320003215224E-3</v>
      </c>
      <c r="L8" s="22">
        <f t="shared" si="2"/>
        <v>1.6239006072282791E-5</v>
      </c>
    </row>
    <row r="9" spans="1:12">
      <c r="A9" s="59"/>
      <c r="B9" s="12">
        <v>17</v>
      </c>
      <c r="C9" s="56" t="s">
        <v>11</v>
      </c>
      <c r="D9" s="56"/>
      <c r="E9" s="15">
        <f>VLOOKUP(C9,RA!B12:D44,3,0)</f>
        <v>505541.67170000001</v>
      </c>
      <c r="F9" s="25">
        <f>VLOOKUP(C9,RA!B13:I48,8,0)</f>
        <v>76483.047900000005</v>
      </c>
      <c r="G9" s="16">
        <f t="shared" si="0"/>
        <v>429058.6238</v>
      </c>
      <c r="H9" s="27">
        <f>RA!J13</f>
        <v>15.128930448563899</v>
      </c>
      <c r="I9" s="20">
        <f>VLOOKUP(B9,RMS!B:D,3,FALSE)</f>
        <v>505541.92481453001</v>
      </c>
      <c r="J9" s="21">
        <f>VLOOKUP(B9,RMS!B:E,4,FALSE)</f>
        <v>429058.62372393202</v>
      </c>
      <c r="K9" s="22">
        <f t="shared" si="1"/>
        <v>-0.25311453000176698</v>
      </c>
      <c r="L9" s="22">
        <f t="shared" si="2"/>
        <v>7.606798317283392E-5</v>
      </c>
    </row>
    <row r="10" spans="1:12">
      <c r="A10" s="59"/>
      <c r="B10" s="12">
        <v>18</v>
      </c>
      <c r="C10" s="56" t="s">
        <v>12</v>
      </c>
      <c r="D10" s="56"/>
      <c r="E10" s="15">
        <f>VLOOKUP(C10,RA!B14:D45,3,0)</f>
        <v>165443.17600000001</v>
      </c>
      <c r="F10" s="25">
        <f>VLOOKUP(C10,RA!B14:I49,8,0)</f>
        <v>22305.720799999999</v>
      </c>
      <c r="G10" s="16">
        <f t="shared" si="0"/>
        <v>143137.4552</v>
      </c>
      <c r="H10" s="27">
        <f>RA!J14</f>
        <v>13.482406067929899</v>
      </c>
      <c r="I10" s="20">
        <f>VLOOKUP(B10,RMS!B:D,3,FALSE)</f>
        <v>165443.184715385</v>
      </c>
      <c r="J10" s="21">
        <f>VLOOKUP(B10,RMS!B:E,4,FALSE)</f>
        <v>143137.45682051301</v>
      </c>
      <c r="K10" s="22">
        <f t="shared" si="1"/>
        <v>-8.7153849890455604E-3</v>
      </c>
      <c r="L10" s="22">
        <f t="shared" si="2"/>
        <v>-1.6205130086746067E-3</v>
      </c>
    </row>
    <row r="11" spans="1:12">
      <c r="A11" s="59"/>
      <c r="B11" s="12">
        <v>19</v>
      </c>
      <c r="C11" s="56" t="s">
        <v>13</v>
      </c>
      <c r="D11" s="56"/>
      <c r="E11" s="15">
        <f>VLOOKUP(C11,RA!B14:D46,3,0)</f>
        <v>102517.0049</v>
      </c>
      <c r="F11" s="25">
        <f>VLOOKUP(C11,RA!B15:I50,8,0)</f>
        <v>11298.7389</v>
      </c>
      <c r="G11" s="16">
        <f t="shared" si="0"/>
        <v>91218.266000000003</v>
      </c>
      <c r="H11" s="27">
        <f>RA!J15</f>
        <v>11.021331447423099</v>
      </c>
      <c r="I11" s="20">
        <f>VLOOKUP(B11,RMS!B:D,3,FALSE)</f>
        <v>102517.06377777801</v>
      </c>
      <c r="J11" s="21">
        <f>VLOOKUP(B11,RMS!B:E,4,FALSE)</f>
        <v>91218.265847863193</v>
      </c>
      <c r="K11" s="22">
        <f t="shared" si="1"/>
        <v>-5.8877778006717563E-2</v>
      </c>
      <c r="L11" s="22">
        <f t="shared" si="2"/>
        <v>1.5213681035675108E-4</v>
      </c>
    </row>
    <row r="12" spans="1:12">
      <c r="A12" s="59"/>
      <c r="B12" s="12">
        <v>21</v>
      </c>
      <c r="C12" s="56" t="s">
        <v>14</v>
      </c>
      <c r="D12" s="56"/>
      <c r="E12" s="15">
        <f>VLOOKUP(C12,RA!B16:D47,3,0)</f>
        <v>1504615.9480000001</v>
      </c>
      <c r="F12" s="25">
        <f>VLOOKUP(C12,RA!B16:I51,8,0)</f>
        <v>120195.0266</v>
      </c>
      <c r="G12" s="16">
        <f t="shared" si="0"/>
        <v>1384420.9214000001</v>
      </c>
      <c r="H12" s="27">
        <f>RA!J16</f>
        <v>7.9884190221277702</v>
      </c>
      <c r="I12" s="20">
        <f>VLOOKUP(B12,RMS!B:D,3,FALSE)</f>
        <v>1504615.8973000001</v>
      </c>
      <c r="J12" s="21">
        <f>VLOOKUP(B12,RMS!B:E,4,FALSE)</f>
        <v>1384420.9214000001</v>
      </c>
      <c r="K12" s="22">
        <f t="shared" si="1"/>
        <v>5.0700000021606684E-2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VLOOKUP(C13,RA!B16:D48,3,0)</f>
        <v>2066950.4920999999</v>
      </c>
      <c r="F13" s="25">
        <f>VLOOKUP(C13,RA!B17:I52,8,0)</f>
        <v>-16252.079299999999</v>
      </c>
      <c r="G13" s="16">
        <f t="shared" si="0"/>
        <v>2083202.5714</v>
      </c>
      <c r="H13" s="27">
        <f>RA!J17</f>
        <v>-0.78628294979083202</v>
      </c>
      <c r="I13" s="20">
        <f>VLOOKUP(B13,RMS!B:D,3,FALSE)</f>
        <v>2066950.58235556</v>
      </c>
      <c r="J13" s="21">
        <f>VLOOKUP(B13,RMS!B:E,4,FALSE)</f>
        <v>2083202.5710888901</v>
      </c>
      <c r="K13" s="22">
        <f t="shared" si="1"/>
        <v>-9.0255560120567679E-2</v>
      </c>
      <c r="L13" s="22">
        <f t="shared" si="2"/>
        <v>3.1110993586480618E-4</v>
      </c>
    </row>
    <row r="14" spans="1:12">
      <c r="A14" s="59"/>
      <c r="B14" s="12">
        <v>23</v>
      </c>
      <c r="C14" s="56" t="s">
        <v>16</v>
      </c>
      <c r="D14" s="56"/>
      <c r="E14" s="15">
        <f>VLOOKUP(C14,RA!B18:D49,3,0)</f>
        <v>3349968.3139</v>
      </c>
      <c r="F14" s="25">
        <f>VLOOKUP(C14,RA!B18:I53,8,0)</f>
        <v>415165.31099999999</v>
      </c>
      <c r="G14" s="16">
        <f t="shared" si="0"/>
        <v>2934803.0028999997</v>
      </c>
      <c r="H14" s="27">
        <f>RA!J18</f>
        <v>12.393111578917299</v>
      </c>
      <c r="I14" s="20">
        <f>VLOOKUP(B14,RMS!B:D,3,FALSE)</f>
        <v>3349968.4290410299</v>
      </c>
      <c r="J14" s="21">
        <f>VLOOKUP(B14,RMS!B:E,4,FALSE)</f>
        <v>2934802.9787119702</v>
      </c>
      <c r="K14" s="22">
        <f t="shared" si="1"/>
        <v>-0.11514102993533015</v>
      </c>
      <c r="L14" s="22">
        <f t="shared" si="2"/>
        <v>2.4188029579818249E-2</v>
      </c>
    </row>
    <row r="15" spans="1:12">
      <c r="A15" s="59"/>
      <c r="B15" s="12">
        <v>24</v>
      </c>
      <c r="C15" s="56" t="s">
        <v>17</v>
      </c>
      <c r="D15" s="56"/>
      <c r="E15" s="15">
        <f>VLOOKUP(C15,RA!B18:D50,3,0)</f>
        <v>1211246.4147999999</v>
      </c>
      <c r="F15" s="25">
        <f>VLOOKUP(C15,RA!B19:I54,8,0)</f>
        <v>188304.82389999999</v>
      </c>
      <c r="G15" s="16">
        <f t="shared" si="0"/>
        <v>1022941.5909</v>
      </c>
      <c r="H15" s="27">
        <f>RA!J19</f>
        <v>15.5463679065744</v>
      </c>
      <c r="I15" s="20">
        <f>VLOOKUP(B15,RMS!B:D,3,FALSE)</f>
        <v>1211246.4717025601</v>
      </c>
      <c r="J15" s="21">
        <f>VLOOKUP(B15,RMS!B:E,4,FALSE)</f>
        <v>1022941.59383248</v>
      </c>
      <c r="K15" s="22">
        <f t="shared" si="1"/>
        <v>-5.6902560172602534E-2</v>
      </c>
      <c r="L15" s="22">
        <f t="shared" si="2"/>
        <v>-2.9324800707399845E-3</v>
      </c>
    </row>
    <row r="16" spans="1:12">
      <c r="A16" s="59"/>
      <c r="B16" s="12">
        <v>25</v>
      </c>
      <c r="C16" s="56" t="s">
        <v>18</v>
      </c>
      <c r="D16" s="56"/>
      <c r="E16" s="15">
        <f>VLOOKUP(C16,RA!B20:D51,3,0)</f>
        <v>918773.90060000005</v>
      </c>
      <c r="F16" s="25">
        <f>VLOOKUP(C16,RA!B20:I55,8,0)</f>
        <v>102926.69469999999</v>
      </c>
      <c r="G16" s="16">
        <f t="shared" si="0"/>
        <v>815847.20590000006</v>
      </c>
      <c r="H16" s="27">
        <f>RA!J20</f>
        <v>11.202614117878699</v>
      </c>
      <c r="I16" s="20">
        <f>VLOOKUP(B16,RMS!B:D,3,FALSE)</f>
        <v>918773.94270000001</v>
      </c>
      <c r="J16" s="21">
        <f>VLOOKUP(B16,RMS!B:E,4,FALSE)</f>
        <v>815847.20589999994</v>
      </c>
      <c r="K16" s="22">
        <f t="shared" si="1"/>
        <v>-4.2099999962374568E-2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VLOOKUP(C17,RA!B20:D52,3,0)</f>
        <v>756824.45920000004</v>
      </c>
      <c r="F17" s="25">
        <f>VLOOKUP(C17,RA!B21:I56,8,0)</f>
        <v>79560.306299999997</v>
      </c>
      <c r="G17" s="16">
        <f t="shared" si="0"/>
        <v>677264.1529000001</v>
      </c>
      <c r="H17" s="27">
        <f>RA!J21</f>
        <v>10.512385710168401</v>
      </c>
      <c r="I17" s="20">
        <f>VLOOKUP(B17,RMS!B:D,3,FALSE)</f>
        <v>756824.179210854</v>
      </c>
      <c r="J17" s="21">
        <f>VLOOKUP(B17,RMS!B:E,4,FALSE)</f>
        <v>677264.15248314</v>
      </c>
      <c r="K17" s="22">
        <f t="shared" si="1"/>
        <v>0.27998914604540914</v>
      </c>
      <c r="L17" s="22">
        <f t="shared" si="2"/>
        <v>4.1686010081321001E-4</v>
      </c>
    </row>
    <row r="18" spans="1:12">
      <c r="A18" s="59"/>
      <c r="B18" s="12">
        <v>27</v>
      </c>
      <c r="C18" s="56" t="s">
        <v>20</v>
      </c>
      <c r="D18" s="56"/>
      <c r="E18" s="15">
        <f>VLOOKUP(C18,RA!B22:D53,3,0)</f>
        <v>1972772.6909</v>
      </c>
      <c r="F18" s="25">
        <f>VLOOKUP(C18,RA!B22:I57,8,0)</f>
        <v>266658.7292</v>
      </c>
      <c r="G18" s="16">
        <f t="shared" si="0"/>
        <v>1706113.9617000001</v>
      </c>
      <c r="H18" s="27">
        <f>RA!J22</f>
        <v>13.516951569232599</v>
      </c>
      <c r="I18" s="20">
        <f>VLOOKUP(B18,RMS!B:D,3,FALSE)</f>
        <v>1972772.9133222201</v>
      </c>
      <c r="J18" s="21">
        <f>VLOOKUP(B18,RMS!B:E,4,FALSE)</f>
        <v>1706113.96517778</v>
      </c>
      <c r="K18" s="22">
        <f t="shared" si="1"/>
        <v>-0.22242222004570067</v>
      </c>
      <c r="L18" s="22">
        <f t="shared" si="2"/>
        <v>-3.4777799155563116E-3</v>
      </c>
    </row>
    <row r="19" spans="1:12">
      <c r="A19" s="59"/>
      <c r="B19" s="12">
        <v>29</v>
      </c>
      <c r="C19" s="56" t="s">
        <v>21</v>
      </c>
      <c r="D19" s="56"/>
      <c r="E19" s="15">
        <f>VLOOKUP(C19,RA!B22:D54,3,0)</f>
        <v>2406219.4432999999</v>
      </c>
      <c r="F19" s="25">
        <f>VLOOKUP(C19,RA!B23:I58,8,0)</f>
        <v>246752.43799999999</v>
      </c>
      <c r="G19" s="16">
        <f t="shared" si="0"/>
        <v>2159467.0052999998</v>
      </c>
      <c r="H19" s="27">
        <f>RA!J23</f>
        <v>10.2547769982937</v>
      </c>
      <c r="I19" s="20">
        <f>VLOOKUP(B19,RMS!B:D,3,FALSE)</f>
        <v>2406220.1361222202</v>
      </c>
      <c r="J19" s="21">
        <f>VLOOKUP(B19,RMS!B:E,4,FALSE)</f>
        <v>2159467.0556341899</v>
      </c>
      <c r="K19" s="22">
        <f t="shared" si="1"/>
        <v>-0.69282222026959062</v>
      </c>
      <c r="L19" s="22">
        <f t="shared" si="2"/>
        <v>-5.0334190018475056E-2</v>
      </c>
    </row>
    <row r="20" spans="1:12">
      <c r="A20" s="59"/>
      <c r="B20" s="12">
        <v>31</v>
      </c>
      <c r="C20" s="56" t="s">
        <v>22</v>
      </c>
      <c r="D20" s="56"/>
      <c r="E20" s="15">
        <f>VLOOKUP(C20,RA!B24:D55,3,0)</f>
        <v>411562.03830000001</v>
      </c>
      <c r="F20" s="25">
        <f>VLOOKUP(C20,RA!B24:I59,8,0)</f>
        <v>79201.642699999997</v>
      </c>
      <c r="G20" s="16">
        <f t="shared" si="0"/>
        <v>332360.39560000005</v>
      </c>
      <c r="H20" s="27">
        <f>RA!J24</f>
        <v>19.2441564890559</v>
      </c>
      <c r="I20" s="20">
        <f>VLOOKUP(B20,RMS!B:D,3,FALSE)</f>
        <v>411562.02220047702</v>
      </c>
      <c r="J20" s="21">
        <f>VLOOKUP(B20,RMS!B:E,4,FALSE)</f>
        <v>332360.38939064299</v>
      </c>
      <c r="K20" s="22">
        <f t="shared" si="1"/>
        <v>1.6099522996228188E-2</v>
      </c>
      <c r="L20" s="22">
        <f t="shared" si="2"/>
        <v>6.2093570595607162E-3</v>
      </c>
    </row>
    <row r="21" spans="1:12">
      <c r="A21" s="59"/>
      <c r="B21" s="12">
        <v>32</v>
      </c>
      <c r="C21" s="56" t="s">
        <v>23</v>
      </c>
      <c r="D21" s="56"/>
      <c r="E21" s="15">
        <f>VLOOKUP(C21,RA!B24:D56,3,0)</f>
        <v>386369.96149999998</v>
      </c>
      <c r="F21" s="25">
        <f>VLOOKUP(C21,RA!B25:I60,8,0)</f>
        <v>42710.882799999999</v>
      </c>
      <c r="G21" s="16">
        <f t="shared" si="0"/>
        <v>343659.07869999995</v>
      </c>
      <c r="H21" s="27">
        <f>RA!J25</f>
        <v>11.054400459648599</v>
      </c>
      <c r="I21" s="20">
        <f>VLOOKUP(B21,RMS!B:D,3,FALSE)</f>
        <v>386369.95302101201</v>
      </c>
      <c r="J21" s="21">
        <f>VLOOKUP(B21,RMS!B:E,4,FALSE)</f>
        <v>343659.04902707902</v>
      </c>
      <c r="K21" s="22">
        <f t="shared" si="1"/>
        <v>8.4789879620075226E-3</v>
      </c>
      <c r="L21" s="22">
        <f t="shared" si="2"/>
        <v>2.9672920936718583E-2</v>
      </c>
    </row>
    <row r="22" spans="1:12">
      <c r="A22" s="59"/>
      <c r="B22" s="12">
        <v>33</v>
      </c>
      <c r="C22" s="56" t="s">
        <v>24</v>
      </c>
      <c r="D22" s="56"/>
      <c r="E22" s="15">
        <f>VLOOKUP(C22,RA!B26:D57,3,0)</f>
        <v>467176.87819999998</v>
      </c>
      <c r="F22" s="25">
        <f>VLOOKUP(C22,RA!B26:I61,8,0)</f>
        <v>117588.4175</v>
      </c>
      <c r="G22" s="16">
        <f t="shared" si="0"/>
        <v>349588.4607</v>
      </c>
      <c r="H22" s="27">
        <f>RA!J26</f>
        <v>25.1699994128691</v>
      </c>
      <c r="I22" s="20">
        <f>VLOOKUP(B22,RMS!B:D,3,FALSE)</f>
        <v>467176.87501390203</v>
      </c>
      <c r="J22" s="21">
        <f>VLOOKUP(B22,RMS!B:E,4,FALSE)</f>
        <v>349588.46297280199</v>
      </c>
      <c r="K22" s="22">
        <f t="shared" si="1"/>
        <v>3.1860979506745934E-3</v>
      </c>
      <c r="L22" s="22">
        <f t="shared" si="2"/>
        <v>-2.2728019976057112E-3</v>
      </c>
    </row>
    <row r="23" spans="1:12">
      <c r="A23" s="59"/>
      <c r="B23" s="12">
        <v>34</v>
      </c>
      <c r="C23" s="56" t="s">
        <v>25</v>
      </c>
      <c r="D23" s="56"/>
      <c r="E23" s="15">
        <f>VLOOKUP(C23,RA!B26:D58,3,0)</f>
        <v>277715.00579999998</v>
      </c>
      <c r="F23" s="25">
        <f>VLOOKUP(C23,RA!B27:I62,8,0)</f>
        <v>81370.391000000003</v>
      </c>
      <c r="G23" s="16">
        <f t="shared" si="0"/>
        <v>196344.61479999998</v>
      </c>
      <c r="H23" s="27">
        <f>RA!J27</f>
        <v>29.299961939615098</v>
      </c>
      <c r="I23" s="20">
        <f>VLOOKUP(B23,RMS!B:D,3,FALSE)</f>
        <v>277714.97170777601</v>
      </c>
      <c r="J23" s="21">
        <f>VLOOKUP(B23,RMS!B:E,4,FALSE)</f>
        <v>196344.627324601</v>
      </c>
      <c r="K23" s="22">
        <f t="shared" si="1"/>
        <v>3.4092223970219493E-2</v>
      </c>
      <c r="L23" s="22">
        <f t="shared" si="2"/>
        <v>-1.2524601013865322E-2</v>
      </c>
    </row>
    <row r="24" spans="1:12">
      <c r="A24" s="59"/>
      <c r="B24" s="12">
        <v>35</v>
      </c>
      <c r="C24" s="56" t="s">
        <v>26</v>
      </c>
      <c r="D24" s="56"/>
      <c r="E24" s="15">
        <f>VLOOKUP(C24,RA!B28:D59,3,0)</f>
        <v>713907.95830000006</v>
      </c>
      <c r="F24" s="25">
        <f>VLOOKUP(C24,RA!B28:I63,8,0)</f>
        <v>82427.135800000004</v>
      </c>
      <c r="G24" s="16">
        <f t="shared" si="0"/>
        <v>631480.82250000001</v>
      </c>
      <c r="H24" s="27">
        <f>RA!J28</f>
        <v>11.545905160698901</v>
      </c>
      <c r="I24" s="20">
        <f>VLOOKUP(B24,RMS!B:D,3,FALSE)</f>
        <v>713907.95811061899</v>
      </c>
      <c r="J24" s="21">
        <f>VLOOKUP(B24,RMS!B:E,4,FALSE)</f>
        <v>631480.81261831697</v>
      </c>
      <c r="K24" s="22">
        <f t="shared" si="1"/>
        <v>1.8938106950372458E-4</v>
      </c>
      <c r="L24" s="22">
        <f t="shared" si="2"/>
        <v>9.881683043204248E-3</v>
      </c>
    </row>
    <row r="25" spans="1:12">
      <c r="A25" s="59"/>
      <c r="B25" s="12">
        <v>36</v>
      </c>
      <c r="C25" s="56" t="s">
        <v>27</v>
      </c>
      <c r="D25" s="56"/>
      <c r="E25" s="15">
        <f>VLOOKUP(C25,RA!B28:D60,3,0)</f>
        <v>778685.78769999999</v>
      </c>
      <c r="F25" s="25">
        <f>VLOOKUP(C25,RA!B29:I64,8,0)</f>
        <v>146886.35920000001</v>
      </c>
      <c r="G25" s="16">
        <f t="shared" si="0"/>
        <v>631799.42849999992</v>
      </c>
      <c r="H25" s="27">
        <f>RA!J29</f>
        <v>18.8633671655749</v>
      </c>
      <c r="I25" s="20">
        <f>VLOOKUP(B25,RMS!B:D,3,FALSE)</f>
        <v>778685.78749646002</v>
      </c>
      <c r="J25" s="21">
        <f>VLOOKUP(B25,RMS!B:E,4,FALSE)</f>
        <v>631799.44046811003</v>
      </c>
      <c r="K25" s="22">
        <f t="shared" si="1"/>
        <v>2.0353996660560369E-4</v>
      </c>
      <c r="L25" s="22">
        <f t="shared" si="2"/>
        <v>-1.1968110105954111E-2</v>
      </c>
    </row>
    <row r="26" spans="1:12">
      <c r="A26" s="59"/>
      <c r="B26" s="12">
        <v>37</v>
      </c>
      <c r="C26" s="56" t="s">
        <v>28</v>
      </c>
      <c r="D26" s="56"/>
      <c r="E26" s="15">
        <f>VLOOKUP(C26,RA!B30:D61,3,0)</f>
        <v>1019371.3665</v>
      </c>
      <c r="F26" s="25">
        <f>VLOOKUP(C26,RA!B30:I65,8,0)</f>
        <v>161412.19039999999</v>
      </c>
      <c r="G26" s="16">
        <f t="shared" si="0"/>
        <v>857959.17610000004</v>
      </c>
      <c r="H26" s="27">
        <f>RA!J30</f>
        <v>15.8344834576046</v>
      </c>
      <c r="I26" s="20">
        <f>VLOOKUP(B26,RMS!B:D,3,FALSE)</f>
        <v>1019371.35372301</v>
      </c>
      <c r="J26" s="21">
        <f>VLOOKUP(B26,RMS!B:E,4,FALSE)</f>
        <v>857959.15918527497</v>
      </c>
      <c r="K26" s="22">
        <f t="shared" si="1"/>
        <v>1.2776989955455065E-2</v>
      </c>
      <c r="L26" s="22">
        <f t="shared" si="2"/>
        <v>1.6914725070819259E-2</v>
      </c>
    </row>
    <row r="27" spans="1:12">
      <c r="A27" s="59"/>
      <c r="B27" s="12">
        <v>38</v>
      </c>
      <c r="C27" s="56" t="s">
        <v>29</v>
      </c>
      <c r="D27" s="56"/>
      <c r="E27" s="15">
        <f>VLOOKUP(C27,RA!B30:D62,3,0)</f>
        <v>417858.01779999997</v>
      </c>
      <c r="F27" s="25">
        <f>VLOOKUP(C27,RA!B31:I66,8,0)</f>
        <v>24314.501700000001</v>
      </c>
      <c r="G27" s="16">
        <f t="shared" si="0"/>
        <v>393543.51609999995</v>
      </c>
      <c r="H27" s="27">
        <f>RA!J31</f>
        <v>5.8188429237315002</v>
      </c>
      <c r="I27" s="20">
        <f>VLOOKUP(B27,RMS!B:D,3,FALSE)</f>
        <v>417858.017175221</v>
      </c>
      <c r="J27" s="21">
        <f>VLOOKUP(B27,RMS!B:E,4,FALSE)</f>
        <v>393543.54421769897</v>
      </c>
      <c r="K27" s="22">
        <f t="shared" si="1"/>
        <v>6.2477897154167295E-4</v>
      </c>
      <c r="L27" s="22">
        <f t="shared" si="2"/>
        <v>-2.8117699024733156E-2</v>
      </c>
    </row>
    <row r="28" spans="1:12">
      <c r="A28" s="59"/>
      <c r="B28" s="12">
        <v>39</v>
      </c>
      <c r="C28" s="56" t="s">
        <v>30</v>
      </c>
      <c r="D28" s="56"/>
      <c r="E28" s="15">
        <f>VLOOKUP(C28,RA!B32:D63,3,0)</f>
        <v>173625.31770000001</v>
      </c>
      <c r="F28" s="25">
        <f>VLOOKUP(C28,RA!B32:I67,8,0)</f>
        <v>44024.388700000003</v>
      </c>
      <c r="G28" s="16">
        <f t="shared" si="0"/>
        <v>129600.929</v>
      </c>
      <c r="H28" s="27">
        <f>RA!J32</f>
        <v>25.355973013145402</v>
      </c>
      <c r="I28" s="20">
        <f>VLOOKUP(B28,RMS!B:D,3,FALSE)</f>
        <v>173625.259878746</v>
      </c>
      <c r="J28" s="21">
        <f>VLOOKUP(B28,RMS!B:E,4,FALSE)</f>
        <v>129600.919973396</v>
      </c>
      <c r="K28" s="22">
        <f t="shared" si="1"/>
        <v>5.7821254013106227E-2</v>
      </c>
      <c r="L28" s="22">
        <f t="shared" si="2"/>
        <v>9.0266040060669184E-3</v>
      </c>
    </row>
    <row r="29" spans="1:12">
      <c r="A29" s="59"/>
      <c r="B29" s="12">
        <v>40</v>
      </c>
      <c r="C29" s="56" t="s">
        <v>31</v>
      </c>
      <c r="D29" s="56"/>
      <c r="E29" s="15">
        <f>VLOOKUP(C29,RA!B32:D64,3,0)</f>
        <v>188.46260000000001</v>
      </c>
      <c r="F29" s="25">
        <f>VLOOKUP(C29,RA!B33:I68,8,0)</f>
        <v>36.695500000000003</v>
      </c>
      <c r="G29" s="16">
        <f t="shared" si="0"/>
        <v>151.7671</v>
      </c>
      <c r="H29" s="27">
        <f>RA!J33</f>
        <v>19.470971959423299</v>
      </c>
      <c r="I29" s="20">
        <f>VLOOKUP(B29,RMS!B:D,3,FALSE)</f>
        <v>188.46180000000001</v>
      </c>
      <c r="J29" s="21">
        <f>VLOOKUP(B29,RMS!B:E,4,FALSE)</f>
        <v>151.7671</v>
      </c>
      <c r="K29" s="22">
        <f t="shared" si="1"/>
        <v>7.9999999999813554E-4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 t="e">
        <f>VLOOKUP(C30,RA!B34:D65,3,0)</f>
        <v>#N/A</v>
      </c>
      <c r="F30" s="25" t="e">
        <f>VLOOKUP(C30,RA!B34:I69,8,0)</f>
        <v>#N/A</v>
      </c>
      <c r="G30" s="16" t="e">
        <f t="shared" si="0"/>
        <v>#N/A</v>
      </c>
      <c r="H30" s="27">
        <f>RA!J34</f>
        <v>16.893730449852299</v>
      </c>
      <c r="I30" s="20">
        <v>0</v>
      </c>
      <c r="J30" s="21">
        <v>0</v>
      </c>
      <c r="K30" s="22" t="e">
        <f t="shared" si="1"/>
        <v>#N/A</v>
      </c>
      <c r="L30" s="22" t="e">
        <f t="shared" si="2"/>
        <v>#N/A</v>
      </c>
    </row>
    <row r="31" spans="1:12">
      <c r="A31" s="59"/>
      <c r="B31" s="12">
        <v>42</v>
      </c>
      <c r="C31" s="56" t="s">
        <v>32</v>
      </c>
      <c r="D31" s="56"/>
      <c r="E31" s="15">
        <f>VLOOKUP(C31,RA!B34:D66,3,0)</f>
        <v>140468.59969999999</v>
      </c>
      <c r="F31" s="25" t="e">
        <f>VLOOKUP(C31,RA!B35:I70,8,0)</f>
        <v>#N/A</v>
      </c>
      <c r="G31" s="16" t="e">
        <f t="shared" si="0"/>
        <v>#N/A</v>
      </c>
      <c r="H31" s="27">
        <f>RA!J35</f>
        <v>0</v>
      </c>
      <c r="I31" s="20">
        <f>VLOOKUP(B31,RMS!B:D,3,FALSE)</f>
        <v>140468.5986</v>
      </c>
      <c r="J31" s="21">
        <f>VLOOKUP(B31,RMS!B:E,4,FALSE)</f>
        <v>116738.21249999999</v>
      </c>
      <c r="K31" s="22">
        <f t="shared" si="1"/>
        <v>1.0999999940395355E-3</v>
      </c>
      <c r="L31" s="22" t="e">
        <f t="shared" si="2"/>
        <v>#N/A</v>
      </c>
    </row>
    <row r="32" spans="1:12">
      <c r="A32" s="59"/>
      <c r="B32" s="12">
        <v>71</v>
      </c>
      <c r="C32" s="56" t="s">
        <v>37</v>
      </c>
      <c r="D32" s="56"/>
      <c r="E32" s="15" t="e">
        <f>VLOOKUP(C32,RA!B36:D67,3,0)</f>
        <v>#N/A</v>
      </c>
      <c r="F32" s="25" t="e">
        <f>VLOOKUP(C32,RA!B36:I71,8,0)</f>
        <v>#N/A</v>
      </c>
      <c r="G32" s="16" t="e">
        <f t="shared" si="0"/>
        <v>#N/A</v>
      </c>
      <c r="H32" s="27">
        <f>RA!J36</f>
        <v>0</v>
      </c>
      <c r="I32" s="20">
        <v>0</v>
      </c>
      <c r="J32" s="21">
        <v>0</v>
      </c>
      <c r="K32" s="22" t="e">
        <f t="shared" si="1"/>
        <v>#N/A</v>
      </c>
      <c r="L32" s="22" t="e">
        <f t="shared" si="2"/>
        <v>#N/A</v>
      </c>
    </row>
    <row r="33" spans="1:12">
      <c r="A33" s="59"/>
      <c r="B33" s="12">
        <v>72</v>
      </c>
      <c r="C33" s="56" t="s">
        <v>38</v>
      </c>
      <c r="D33" s="56"/>
      <c r="E33" s="15" t="e">
        <f>VLOOKUP(C33,RA!B37:D68,3,0)</f>
        <v>#N/A</v>
      </c>
      <c r="F33" s="25" t="e">
        <f>VLOOKUP(C33,RA!B37:I72,8,0)</f>
        <v>#N/A</v>
      </c>
      <c r="G33" s="16" t="e">
        <f t="shared" si="0"/>
        <v>#N/A</v>
      </c>
      <c r="H33" s="27">
        <f>RA!J37</f>
        <v>0</v>
      </c>
      <c r="I33" s="20">
        <v>0</v>
      </c>
      <c r="J33" s="21">
        <v>0</v>
      </c>
      <c r="K33" s="22" t="e">
        <f t="shared" si="1"/>
        <v>#N/A</v>
      </c>
      <c r="L33" s="22" t="e">
        <f t="shared" si="2"/>
        <v>#N/A</v>
      </c>
    </row>
    <row r="34" spans="1:12">
      <c r="A34" s="59"/>
      <c r="B34" s="12">
        <v>73</v>
      </c>
      <c r="C34" s="56" t="s">
        <v>39</v>
      </c>
      <c r="D34" s="56"/>
      <c r="E34" s="15" t="e">
        <f>VLOOKUP(C34,RA!B38:D69,3,0)</f>
        <v>#N/A</v>
      </c>
      <c r="F34" s="25" t="e">
        <f>VLOOKUP(C34,RA!B38:I73,8,0)</f>
        <v>#N/A</v>
      </c>
      <c r="G34" s="16" t="e">
        <f t="shared" si="0"/>
        <v>#N/A</v>
      </c>
      <c r="H34" s="27">
        <f>RA!J38</f>
        <v>5.8659969616720602</v>
      </c>
      <c r="I34" s="20">
        <v>0</v>
      </c>
      <c r="J34" s="21">
        <v>0</v>
      </c>
      <c r="K34" s="22" t="e">
        <f t="shared" si="1"/>
        <v>#N/A</v>
      </c>
      <c r="L34" s="22" t="e">
        <f t="shared" si="2"/>
        <v>#N/A</v>
      </c>
    </row>
    <row r="35" spans="1:12">
      <c r="A35" s="59"/>
      <c r="B35" s="12">
        <v>75</v>
      </c>
      <c r="C35" s="56" t="s">
        <v>33</v>
      </c>
      <c r="D35" s="56"/>
      <c r="E35" s="15">
        <f>VLOOKUP(C35,RA!B8:D70,3,0)</f>
        <v>485829.91409999999</v>
      </c>
      <c r="F35" s="25">
        <f>VLOOKUP(C35,RA!B8:I74,8,0)</f>
        <v>28498.768</v>
      </c>
      <c r="G35" s="16">
        <f t="shared" si="0"/>
        <v>457331.14610000001</v>
      </c>
      <c r="H35" s="27">
        <f>RA!J39</f>
        <v>6.6789946655515804</v>
      </c>
      <c r="I35" s="20">
        <f>VLOOKUP(B35,RMS!B:D,3,FALSE)</f>
        <v>485829.91452991503</v>
      </c>
      <c r="J35" s="21">
        <f>VLOOKUP(B35,RMS!B:E,4,FALSE)</f>
        <v>457331.14974358998</v>
      </c>
      <c r="K35" s="22">
        <f t="shared" si="1"/>
        <v>-4.2991503141820431E-4</v>
      </c>
      <c r="L35" s="22">
        <f t="shared" si="2"/>
        <v>-3.6435899673961103E-3</v>
      </c>
    </row>
    <row r="36" spans="1:12">
      <c r="A36" s="59"/>
      <c r="B36" s="12">
        <v>76</v>
      </c>
      <c r="C36" s="56" t="s">
        <v>34</v>
      </c>
      <c r="D36" s="56"/>
      <c r="E36" s="15">
        <f>VLOOKUP(C36,RA!B8:D71,3,0)</f>
        <v>696230.10840000003</v>
      </c>
      <c r="F36" s="25">
        <f>VLOOKUP(C36,RA!B8:I75,8,0)</f>
        <v>46501.171799999996</v>
      </c>
      <c r="G36" s="16">
        <f t="shared" si="0"/>
        <v>649728.93660000002</v>
      </c>
      <c r="H36" s="27">
        <f>RA!J40</f>
        <v>0</v>
      </c>
      <c r="I36" s="20">
        <f>VLOOKUP(B36,RMS!B:D,3,FALSE)</f>
        <v>696230.09980256401</v>
      </c>
      <c r="J36" s="21">
        <f>VLOOKUP(B36,RMS!B:E,4,FALSE)</f>
        <v>649728.93130170903</v>
      </c>
      <c r="K36" s="22">
        <f t="shared" si="1"/>
        <v>8.5974360117688775E-3</v>
      </c>
      <c r="L36" s="22">
        <f t="shared" si="2"/>
        <v>5.2982909837737679E-3</v>
      </c>
    </row>
    <row r="37" spans="1:12">
      <c r="A37" s="59"/>
      <c r="B37" s="12">
        <v>77</v>
      </c>
      <c r="C37" s="56" t="s">
        <v>40</v>
      </c>
      <c r="D37" s="5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11.682898044813401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VLOOKUP(C39,RA!B8:D74,3,0)</f>
        <v>92855.845000000001</v>
      </c>
      <c r="F39" s="25">
        <f>VLOOKUP(C39,RA!B8:I78,8,0)</f>
        <v>10848.253699999999</v>
      </c>
      <c r="G39" s="16">
        <f t="shared" si="0"/>
        <v>82007.5913</v>
      </c>
      <c r="H39" s="27">
        <f>RA!J43</f>
        <v>0</v>
      </c>
      <c r="I39" s="20">
        <f>VLOOKUP(B39,RMS!B:D,3,FALSE)</f>
        <v>92855.844868012995</v>
      </c>
      <c r="J39" s="21">
        <f>VLOOKUP(B39,RMS!B:E,4,FALSE)</f>
        <v>82007.590227668101</v>
      </c>
      <c r="K39" s="22">
        <f t="shared" si="1"/>
        <v>1.3198700617067516E-4</v>
      </c>
      <c r="L39" s="22">
        <f t="shared" si="2"/>
        <v>1.0723318991949782E-3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2"/>
  <sheetViews>
    <sheetView workbookViewId="0">
      <selection sqref="A1:XFD1048576"/>
    </sheetView>
  </sheetViews>
  <sheetFormatPr defaultRowHeight="11.25"/>
  <cols>
    <col min="1" max="1" width="7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5" t="s">
        <v>47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5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6" t="s">
        <v>48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5" t="s">
        <v>4</v>
      </c>
      <c r="C6" s="66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7" t="s">
        <v>5</v>
      </c>
      <c r="B7" s="68"/>
      <c r="C7" s="69"/>
      <c r="D7" s="44">
        <v>22829780.7797</v>
      </c>
      <c r="E7" s="44">
        <v>22737408.405999999</v>
      </c>
      <c r="F7" s="45">
        <v>100.406257265782</v>
      </c>
      <c r="G7" s="44">
        <v>50145427.485299997</v>
      </c>
      <c r="H7" s="45">
        <v>-54.472856400730699</v>
      </c>
      <c r="I7" s="44">
        <v>2659920.9783000001</v>
      </c>
      <c r="J7" s="45">
        <v>11.651101707753501</v>
      </c>
      <c r="K7" s="44">
        <v>6109816.0029999996</v>
      </c>
      <c r="L7" s="45">
        <v>12.184193673074301</v>
      </c>
      <c r="M7" s="45">
        <v>-0.56464794079004299</v>
      </c>
      <c r="N7" s="44">
        <v>135804903.51370001</v>
      </c>
      <c r="O7" s="44">
        <v>1179750613.8289001</v>
      </c>
      <c r="P7" s="44">
        <v>987392</v>
      </c>
      <c r="Q7" s="44">
        <v>902616</v>
      </c>
      <c r="R7" s="45">
        <v>9.3922553998599696</v>
      </c>
      <c r="S7" s="44">
        <v>23.121294055147299</v>
      </c>
      <c r="T7" s="44">
        <v>24.428004539250399</v>
      </c>
      <c r="U7" s="46">
        <v>-5.6515456314269397</v>
      </c>
    </row>
    <row r="8" spans="1:23" ht="12" thickBot="1">
      <c r="A8" s="70">
        <v>41676</v>
      </c>
      <c r="B8" s="60" t="s">
        <v>6</v>
      </c>
      <c r="C8" s="61"/>
      <c r="D8" s="47">
        <v>902818.08640000003</v>
      </c>
      <c r="E8" s="47">
        <v>889957.04410000006</v>
      </c>
      <c r="F8" s="48">
        <v>101.44513068189799</v>
      </c>
      <c r="G8" s="47">
        <v>1922024.2272000001</v>
      </c>
      <c r="H8" s="48">
        <v>-53.027746808622503</v>
      </c>
      <c r="I8" s="47">
        <v>101754.5123</v>
      </c>
      <c r="J8" s="48">
        <v>11.2707658201385</v>
      </c>
      <c r="K8" s="47">
        <v>397509.63860000001</v>
      </c>
      <c r="L8" s="48">
        <v>20.681822475208399</v>
      </c>
      <c r="M8" s="48">
        <v>-0.744020012550206</v>
      </c>
      <c r="N8" s="47">
        <v>4822571.6796000004</v>
      </c>
      <c r="O8" s="47">
        <v>46726067.318499997</v>
      </c>
      <c r="P8" s="47">
        <v>35372</v>
      </c>
      <c r="Q8" s="47">
        <v>31177</v>
      </c>
      <c r="R8" s="48">
        <v>13.4554318888924</v>
      </c>
      <c r="S8" s="47">
        <v>25.523523871989202</v>
      </c>
      <c r="T8" s="47">
        <v>25.618508547968101</v>
      </c>
      <c r="U8" s="49">
        <v>-0.37214561929337697</v>
      </c>
    </row>
    <row r="9" spans="1:23" ht="12" thickBot="1">
      <c r="A9" s="71"/>
      <c r="B9" s="60" t="s">
        <v>7</v>
      </c>
      <c r="C9" s="61"/>
      <c r="D9" s="47">
        <v>238273.29209999999</v>
      </c>
      <c r="E9" s="47">
        <v>190404.23730000001</v>
      </c>
      <c r="F9" s="48">
        <v>125.14075079357499</v>
      </c>
      <c r="G9" s="47">
        <v>244087.1931</v>
      </c>
      <c r="H9" s="48">
        <v>-2.3818951441741998</v>
      </c>
      <c r="I9" s="47">
        <v>45271.030599999998</v>
      </c>
      <c r="J9" s="48">
        <v>18.999624423286299</v>
      </c>
      <c r="K9" s="47">
        <v>39556.296799999996</v>
      </c>
      <c r="L9" s="48">
        <v>16.205805924358401</v>
      </c>
      <c r="M9" s="48">
        <v>0.14447090001610099</v>
      </c>
      <c r="N9" s="47">
        <v>1104926.1577999999</v>
      </c>
      <c r="O9" s="47">
        <v>6529282.8421999998</v>
      </c>
      <c r="P9" s="47">
        <v>10982</v>
      </c>
      <c r="Q9" s="47">
        <v>9499</v>
      </c>
      <c r="R9" s="48">
        <v>15.612169702073899</v>
      </c>
      <c r="S9" s="47">
        <v>21.696712083409199</v>
      </c>
      <c r="T9" s="47">
        <v>21.341989314664701</v>
      </c>
      <c r="U9" s="49">
        <v>1.6349148542915</v>
      </c>
    </row>
    <row r="10" spans="1:23" ht="12" thickBot="1">
      <c r="A10" s="71"/>
      <c r="B10" s="60" t="s">
        <v>8</v>
      </c>
      <c r="C10" s="61"/>
      <c r="D10" s="47">
        <v>356872.81920000003</v>
      </c>
      <c r="E10" s="47">
        <v>265175.19300000003</v>
      </c>
      <c r="F10" s="48">
        <v>134.58001676649999</v>
      </c>
      <c r="G10" s="47">
        <v>472192.06300000002</v>
      </c>
      <c r="H10" s="48">
        <v>-24.422105502438299</v>
      </c>
      <c r="I10" s="47">
        <v>83613.855800000005</v>
      </c>
      <c r="J10" s="48">
        <v>23.429594886894701</v>
      </c>
      <c r="K10" s="47">
        <v>112019.931</v>
      </c>
      <c r="L10" s="48">
        <v>23.723382872702</v>
      </c>
      <c r="M10" s="48">
        <v>-0.253580545412048</v>
      </c>
      <c r="N10" s="47">
        <v>2389758.3095999998</v>
      </c>
      <c r="O10" s="47">
        <v>11466868.2897</v>
      </c>
      <c r="P10" s="47">
        <v>111152</v>
      </c>
      <c r="Q10" s="47">
        <v>102637</v>
      </c>
      <c r="R10" s="48">
        <v>8.2962284556251706</v>
      </c>
      <c r="S10" s="47">
        <v>3.2106738448251</v>
      </c>
      <c r="T10" s="47">
        <v>3.6136027007804201</v>
      </c>
      <c r="U10" s="49">
        <v>-12.549666376257701</v>
      </c>
    </row>
    <row r="11" spans="1:23" ht="12" thickBot="1">
      <c r="A11" s="71"/>
      <c r="B11" s="60" t="s">
        <v>9</v>
      </c>
      <c r="C11" s="61"/>
      <c r="D11" s="47">
        <v>91662.621700000003</v>
      </c>
      <c r="E11" s="47">
        <v>94468.516600000003</v>
      </c>
      <c r="F11" s="48">
        <v>97.029809505868798</v>
      </c>
      <c r="G11" s="47">
        <v>120535.8416</v>
      </c>
      <c r="H11" s="48">
        <v>-23.954053430693399</v>
      </c>
      <c r="I11" s="47">
        <v>20300.0661</v>
      </c>
      <c r="J11" s="48">
        <v>22.146503911310202</v>
      </c>
      <c r="K11" s="47">
        <v>24658.471699999998</v>
      </c>
      <c r="L11" s="48">
        <v>20.457377135864299</v>
      </c>
      <c r="M11" s="48">
        <v>-0.17675084056405699</v>
      </c>
      <c r="N11" s="47">
        <v>463012.50640000001</v>
      </c>
      <c r="O11" s="47">
        <v>4644508.4715</v>
      </c>
      <c r="P11" s="47">
        <v>4525</v>
      </c>
      <c r="Q11" s="47">
        <v>3910</v>
      </c>
      <c r="R11" s="48">
        <v>15.7289002557545</v>
      </c>
      <c r="S11" s="47">
        <v>20.256932972375701</v>
      </c>
      <c r="T11" s="47">
        <v>21.473407544756999</v>
      </c>
      <c r="U11" s="49">
        <v>-6.0052258357187798</v>
      </c>
    </row>
    <row r="12" spans="1:23" ht="12" thickBot="1">
      <c r="A12" s="71"/>
      <c r="B12" s="60" t="s">
        <v>10</v>
      </c>
      <c r="C12" s="61"/>
      <c r="D12" s="47">
        <v>217435.1833</v>
      </c>
      <c r="E12" s="47">
        <v>224884.5099</v>
      </c>
      <c r="F12" s="48">
        <v>96.687487900650694</v>
      </c>
      <c r="G12" s="47">
        <v>357500.66269999999</v>
      </c>
      <c r="H12" s="48">
        <v>-39.1790824504114</v>
      </c>
      <c r="I12" s="47">
        <v>6031.5700999999999</v>
      </c>
      <c r="J12" s="48">
        <v>2.77396234061997</v>
      </c>
      <c r="K12" s="47">
        <v>27748.6649</v>
      </c>
      <c r="L12" s="48">
        <v>7.7618499195022599</v>
      </c>
      <c r="M12" s="48">
        <v>-0.78263566475228896</v>
      </c>
      <c r="N12" s="47">
        <v>957077.34369999997</v>
      </c>
      <c r="O12" s="47">
        <v>13487569.5984</v>
      </c>
      <c r="P12" s="47">
        <v>1960</v>
      </c>
      <c r="Q12" s="47">
        <v>1326</v>
      </c>
      <c r="R12" s="48">
        <v>47.812971342383101</v>
      </c>
      <c r="S12" s="47">
        <v>110.936318010204</v>
      </c>
      <c r="T12" s="47">
        <v>121.571288989442</v>
      </c>
      <c r="U12" s="49">
        <v>-9.5865548541638201</v>
      </c>
    </row>
    <row r="13" spans="1:23" ht="12" thickBot="1">
      <c r="A13" s="71"/>
      <c r="B13" s="60" t="s">
        <v>11</v>
      </c>
      <c r="C13" s="61"/>
      <c r="D13" s="47">
        <v>505541.67170000001</v>
      </c>
      <c r="E13" s="47">
        <v>412703.14110000001</v>
      </c>
      <c r="F13" s="48">
        <v>122.49523237273</v>
      </c>
      <c r="G13" s="47">
        <v>732749.32330000005</v>
      </c>
      <c r="H13" s="48">
        <v>-31.0075552955478</v>
      </c>
      <c r="I13" s="47">
        <v>76483.047900000005</v>
      </c>
      <c r="J13" s="48">
        <v>15.128930448563899</v>
      </c>
      <c r="K13" s="47">
        <v>105688.8367</v>
      </c>
      <c r="L13" s="48">
        <v>14.4236007239176</v>
      </c>
      <c r="M13" s="48">
        <v>-0.27633749894420001</v>
      </c>
      <c r="N13" s="47">
        <v>2482263.375</v>
      </c>
      <c r="O13" s="47">
        <v>20507223.806000002</v>
      </c>
      <c r="P13" s="47">
        <v>15708</v>
      </c>
      <c r="Q13" s="47">
        <v>12758</v>
      </c>
      <c r="R13" s="48">
        <v>23.122746511992499</v>
      </c>
      <c r="S13" s="47">
        <v>32.183707136491002</v>
      </c>
      <c r="T13" s="47">
        <v>30.632971037780202</v>
      </c>
      <c r="U13" s="49">
        <v>4.8183886714295499</v>
      </c>
    </row>
    <row r="14" spans="1:23" ht="12" thickBot="1">
      <c r="A14" s="71"/>
      <c r="B14" s="60" t="s">
        <v>12</v>
      </c>
      <c r="C14" s="61"/>
      <c r="D14" s="47">
        <v>165443.17600000001</v>
      </c>
      <c r="E14" s="47">
        <v>145241.93280000001</v>
      </c>
      <c r="F14" s="48">
        <v>113.90868519204901</v>
      </c>
      <c r="G14" s="47">
        <v>460799.76520000002</v>
      </c>
      <c r="H14" s="48">
        <v>-64.096514691539994</v>
      </c>
      <c r="I14" s="47">
        <v>22305.720799999999</v>
      </c>
      <c r="J14" s="48">
        <v>13.482406067929899</v>
      </c>
      <c r="K14" s="47">
        <v>61441.568200000002</v>
      </c>
      <c r="L14" s="48">
        <v>13.333680448672199</v>
      </c>
      <c r="M14" s="48">
        <v>-0.63696042510841999</v>
      </c>
      <c r="N14" s="47">
        <v>990171.21299999999</v>
      </c>
      <c r="O14" s="47">
        <v>10416605.9188</v>
      </c>
      <c r="P14" s="47">
        <v>3777</v>
      </c>
      <c r="Q14" s="47">
        <v>3173</v>
      </c>
      <c r="R14" s="48">
        <v>19.035612984557201</v>
      </c>
      <c r="S14" s="47">
        <v>43.802800105904197</v>
      </c>
      <c r="T14" s="47">
        <v>48.466428427355801</v>
      </c>
      <c r="U14" s="49">
        <v>-10.6468725975877</v>
      </c>
    </row>
    <row r="15" spans="1:23" ht="12" thickBot="1">
      <c r="A15" s="71"/>
      <c r="B15" s="60" t="s">
        <v>13</v>
      </c>
      <c r="C15" s="61"/>
      <c r="D15" s="47">
        <v>102517.0049</v>
      </c>
      <c r="E15" s="47">
        <v>87106.213900000002</v>
      </c>
      <c r="F15" s="48">
        <v>117.691953662103</v>
      </c>
      <c r="G15" s="47">
        <v>221191.3314</v>
      </c>
      <c r="H15" s="48">
        <v>-53.652340599817897</v>
      </c>
      <c r="I15" s="47">
        <v>11298.7389</v>
      </c>
      <c r="J15" s="48">
        <v>11.021331447423099</v>
      </c>
      <c r="K15" s="47">
        <v>18673.151300000001</v>
      </c>
      <c r="L15" s="48">
        <v>8.4420809720755603</v>
      </c>
      <c r="M15" s="48">
        <v>-0.39492061524719702</v>
      </c>
      <c r="N15" s="47">
        <v>552653.66249999998</v>
      </c>
      <c r="O15" s="47">
        <v>6360077.8830000004</v>
      </c>
      <c r="P15" s="47">
        <v>3359</v>
      </c>
      <c r="Q15" s="47">
        <v>2429</v>
      </c>
      <c r="R15" s="48">
        <v>38.287361053931697</v>
      </c>
      <c r="S15" s="47">
        <v>30.520096725215801</v>
      </c>
      <c r="T15" s="47">
        <v>33.325898394401001</v>
      </c>
      <c r="U15" s="49">
        <v>-9.1932921918526702</v>
      </c>
    </row>
    <row r="16" spans="1:23" ht="12" thickBot="1">
      <c r="A16" s="71"/>
      <c r="B16" s="60" t="s">
        <v>14</v>
      </c>
      <c r="C16" s="61"/>
      <c r="D16" s="47">
        <v>1504615.9480000001</v>
      </c>
      <c r="E16" s="47">
        <v>1048508.9465</v>
      </c>
      <c r="F16" s="48">
        <v>143.50053502380899</v>
      </c>
      <c r="G16" s="47">
        <v>2368314.8407000001</v>
      </c>
      <c r="H16" s="48">
        <v>-36.468922030852802</v>
      </c>
      <c r="I16" s="47">
        <v>120195.0266</v>
      </c>
      <c r="J16" s="48">
        <v>7.9884190221277702</v>
      </c>
      <c r="K16" s="47">
        <v>172538.7482</v>
      </c>
      <c r="L16" s="48">
        <v>7.2852960778222799</v>
      </c>
      <c r="M16" s="48">
        <v>-0.303373718344851</v>
      </c>
      <c r="N16" s="47">
        <v>11505141.4113</v>
      </c>
      <c r="O16" s="47">
        <v>59915726.132799998</v>
      </c>
      <c r="P16" s="47">
        <v>67529</v>
      </c>
      <c r="Q16" s="47">
        <v>70379</v>
      </c>
      <c r="R16" s="48">
        <v>-4.0495034030037402</v>
      </c>
      <c r="S16" s="47">
        <v>22.281034044632701</v>
      </c>
      <c r="T16" s="47">
        <v>22.7992117407181</v>
      </c>
      <c r="U16" s="49">
        <v>-2.3256447391420001</v>
      </c>
    </row>
    <row r="17" spans="1:21" ht="12" thickBot="1">
      <c r="A17" s="71"/>
      <c r="B17" s="60" t="s">
        <v>15</v>
      </c>
      <c r="C17" s="61"/>
      <c r="D17" s="47">
        <v>2066950.4920999999</v>
      </c>
      <c r="E17" s="47">
        <v>1191093.578</v>
      </c>
      <c r="F17" s="48">
        <v>173.5338457261</v>
      </c>
      <c r="G17" s="47">
        <v>3573715.7861000001</v>
      </c>
      <c r="H17" s="48">
        <v>-42.162426566224902</v>
      </c>
      <c r="I17" s="47">
        <v>-16252.079299999999</v>
      </c>
      <c r="J17" s="48">
        <v>-0.78628294979083202</v>
      </c>
      <c r="K17" s="47">
        <v>232344.15330000001</v>
      </c>
      <c r="L17" s="48">
        <v>6.5014726186034402</v>
      </c>
      <c r="M17" s="48">
        <v>-1.06994830327844</v>
      </c>
      <c r="N17" s="47">
        <v>16344333.848999999</v>
      </c>
      <c r="O17" s="47">
        <v>84376306.088699996</v>
      </c>
      <c r="P17" s="47">
        <v>20711</v>
      </c>
      <c r="Q17" s="47">
        <v>21004</v>
      </c>
      <c r="R17" s="48">
        <v>-1.3949723862121499</v>
      </c>
      <c r="S17" s="47">
        <v>99.799647148858099</v>
      </c>
      <c r="T17" s="47">
        <v>120.05463003713599</v>
      </c>
      <c r="U17" s="49">
        <v>-20.295645793282201</v>
      </c>
    </row>
    <row r="18" spans="1:21" ht="12" thickBot="1">
      <c r="A18" s="71"/>
      <c r="B18" s="60" t="s">
        <v>16</v>
      </c>
      <c r="C18" s="61"/>
      <c r="D18" s="47">
        <v>3349968.3139</v>
      </c>
      <c r="E18" s="47">
        <v>2920396.9075000002</v>
      </c>
      <c r="F18" s="48">
        <v>114.70935013308601</v>
      </c>
      <c r="G18" s="47">
        <v>12421719.166099999</v>
      </c>
      <c r="H18" s="48">
        <v>-73.031363299193202</v>
      </c>
      <c r="I18" s="47">
        <v>415165.31099999999</v>
      </c>
      <c r="J18" s="48">
        <v>12.393111578917299</v>
      </c>
      <c r="K18" s="47">
        <v>1260877.6491</v>
      </c>
      <c r="L18" s="48">
        <v>10.1505889180062</v>
      </c>
      <c r="M18" s="48">
        <v>-0.67073307128860604</v>
      </c>
      <c r="N18" s="47">
        <v>19622034.0559</v>
      </c>
      <c r="O18" s="47">
        <v>187707430.0959</v>
      </c>
      <c r="P18" s="47">
        <v>114085</v>
      </c>
      <c r="Q18" s="47">
        <v>107441</v>
      </c>
      <c r="R18" s="48">
        <v>6.1838590482218097</v>
      </c>
      <c r="S18" s="47">
        <v>29.3637929079195</v>
      </c>
      <c r="T18" s="47">
        <v>29.5826667854916</v>
      </c>
      <c r="U18" s="49">
        <v>-0.74538694050318699</v>
      </c>
    </row>
    <row r="19" spans="1:21" ht="12" thickBot="1">
      <c r="A19" s="71"/>
      <c r="B19" s="60" t="s">
        <v>17</v>
      </c>
      <c r="C19" s="61"/>
      <c r="D19" s="47">
        <v>1211246.4147999999</v>
      </c>
      <c r="E19" s="47">
        <v>1073699.1062</v>
      </c>
      <c r="F19" s="48">
        <v>112.810601015288</v>
      </c>
      <c r="G19" s="47">
        <v>1781836.5216999999</v>
      </c>
      <c r="H19" s="48">
        <v>-32.022584560990801</v>
      </c>
      <c r="I19" s="47">
        <v>188304.82389999999</v>
      </c>
      <c r="J19" s="48">
        <v>15.5463679065744</v>
      </c>
      <c r="K19" s="47">
        <v>245630.97589999999</v>
      </c>
      <c r="L19" s="48">
        <v>13.7852700238544</v>
      </c>
      <c r="M19" s="48">
        <v>-0.23338323592924301</v>
      </c>
      <c r="N19" s="47">
        <v>9123891.6247000005</v>
      </c>
      <c r="O19" s="47">
        <v>50709272.2619</v>
      </c>
      <c r="P19" s="47">
        <v>20543</v>
      </c>
      <c r="Q19" s="47">
        <v>19462</v>
      </c>
      <c r="R19" s="48">
        <v>5.55441372931866</v>
      </c>
      <c r="S19" s="47">
        <v>58.961515591685703</v>
      </c>
      <c r="T19" s="47">
        <v>72.123205364299693</v>
      </c>
      <c r="U19" s="49">
        <v>-22.322509251220598</v>
      </c>
    </row>
    <row r="20" spans="1:21" ht="12" thickBot="1">
      <c r="A20" s="71"/>
      <c r="B20" s="60" t="s">
        <v>18</v>
      </c>
      <c r="C20" s="61"/>
      <c r="D20" s="47">
        <v>918773.90060000005</v>
      </c>
      <c r="E20" s="47">
        <v>1302182.4136999999</v>
      </c>
      <c r="F20" s="48">
        <v>70.556466661948804</v>
      </c>
      <c r="G20" s="47">
        <v>2436289.3775999998</v>
      </c>
      <c r="H20" s="48">
        <v>-62.287981507964901</v>
      </c>
      <c r="I20" s="47">
        <v>102926.69469999999</v>
      </c>
      <c r="J20" s="48">
        <v>11.202614117878699</v>
      </c>
      <c r="K20" s="47">
        <v>239704.6624</v>
      </c>
      <c r="L20" s="48">
        <v>9.8389240869298593</v>
      </c>
      <c r="M20" s="48">
        <v>-0.57061037666324499</v>
      </c>
      <c r="N20" s="47">
        <v>6189014.7953000003</v>
      </c>
      <c r="O20" s="47">
        <v>73026015.331900001</v>
      </c>
      <c r="P20" s="47">
        <v>35826</v>
      </c>
      <c r="Q20" s="47">
        <v>32238</v>
      </c>
      <c r="R20" s="48">
        <v>11.129722687511601</v>
      </c>
      <c r="S20" s="47">
        <v>25.6454502484229</v>
      </c>
      <c r="T20" s="47">
        <v>27.513577818102899</v>
      </c>
      <c r="U20" s="49">
        <v>-7.2844405209645497</v>
      </c>
    </row>
    <row r="21" spans="1:21" ht="12" thickBot="1">
      <c r="A21" s="71"/>
      <c r="B21" s="60" t="s">
        <v>19</v>
      </c>
      <c r="C21" s="61"/>
      <c r="D21" s="47">
        <v>756824.45920000004</v>
      </c>
      <c r="E21" s="47">
        <v>566957.74280000001</v>
      </c>
      <c r="F21" s="48">
        <v>133.48868920324099</v>
      </c>
      <c r="G21" s="47">
        <v>1452650.0914</v>
      </c>
      <c r="H21" s="48">
        <v>-47.900429450935</v>
      </c>
      <c r="I21" s="47">
        <v>79560.306299999997</v>
      </c>
      <c r="J21" s="48">
        <v>10.512385710168401</v>
      </c>
      <c r="K21" s="47">
        <v>188759.9143</v>
      </c>
      <c r="L21" s="48">
        <v>12.994176327630401</v>
      </c>
      <c r="M21" s="48">
        <v>-0.57851058263592403</v>
      </c>
      <c r="N21" s="47">
        <v>5249522.0893999999</v>
      </c>
      <c r="O21" s="47">
        <v>28782054.120900001</v>
      </c>
      <c r="P21" s="47">
        <v>39411</v>
      </c>
      <c r="Q21" s="47">
        <v>35234</v>
      </c>
      <c r="R21" s="48">
        <v>11.855026394959401</v>
      </c>
      <c r="S21" s="47">
        <v>19.2033812691888</v>
      </c>
      <c r="T21" s="47">
        <v>22.043403630016499</v>
      </c>
      <c r="U21" s="49">
        <v>-14.789178640036599</v>
      </c>
    </row>
    <row r="22" spans="1:21" ht="12" thickBot="1">
      <c r="A22" s="71"/>
      <c r="B22" s="60" t="s">
        <v>20</v>
      </c>
      <c r="C22" s="61"/>
      <c r="D22" s="47">
        <v>1972772.6909</v>
      </c>
      <c r="E22" s="47">
        <v>1543511.2368999999</v>
      </c>
      <c r="F22" s="48">
        <v>127.81071130146999</v>
      </c>
      <c r="G22" s="47">
        <v>2884886.7851999998</v>
      </c>
      <c r="H22" s="48">
        <v>-31.616980568503202</v>
      </c>
      <c r="I22" s="47">
        <v>266658.7292</v>
      </c>
      <c r="J22" s="48">
        <v>13.516951569232599</v>
      </c>
      <c r="K22" s="47">
        <v>428060.11139999999</v>
      </c>
      <c r="L22" s="48">
        <v>14.8380211520267</v>
      </c>
      <c r="M22" s="48">
        <v>-0.37705307713004499</v>
      </c>
      <c r="N22" s="47">
        <v>11150958.227399999</v>
      </c>
      <c r="O22" s="47">
        <v>68960020.986300007</v>
      </c>
      <c r="P22" s="47">
        <v>83986</v>
      </c>
      <c r="Q22" s="47">
        <v>76897</v>
      </c>
      <c r="R22" s="48">
        <v>9.2188251817365998</v>
      </c>
      <c r="S22" s="47">
        <v>23.489304061391199</v>
      </c>
      <c r="T22" s="47">
        <v>24.833915250269801</v>
      </c>
      <c r="U22" s="49">
        <v>-5.7243551591158797</v>
      </c>
    </row>
    <row r="23" spans="1:21" ht="12" thickBot="1">
      <c r="A23" s="71"/>
      <c r="B23" s="60" t="s">
        <v>21</v>
      </c>
      <c r="C23" s="61"/>
      <c r="D23" s="47">
        <v>2406219.4432999999</v>
      </c>
      <c r="E23" s="47">
        <v>2739604.3533999999</v>
      </c>
      <c r="F23" s="48">
        <v>87.830910339799601</v>
      </c>
      <c r="G23" s="47">
        <v>4075130.6302</v>
      </c>
      <c r="H23" s="48">
        <v>-40.953562924634198</v>
      </c>
      <c r="I23" s="47">
        <v>246752.43799999999</v>
      </c>
      <c r="J23" s="48">
        <v>10.2547769982937</v>
      </c>
      <c r="K23" s="47">
        <v>516034.27340000001</v>
      </c>
      <c r="L23" s="48">
        <v>12.6630118204254</v>
      </c>
      <c r="M23" s="48">
        <v>-0.52182936149915005</v>
      </c>
      <c r="N23" s="47">
        <v>10973283.999399999</v>
      </c>
      <c r="O23" s="47">
        <v>123046568.8777</v>
      </c>
      <c r="P23" s="47">
        <v>80761</v>
      </c>
      <c r="Q23" s="47">
        <v>68618</v>
      </c>
      <c r="R23" s="48">
        <v>17.6965227782798</v>
      </c>
      <c r="S23" s="47">
        <v>29.7943245291663</v>
      </c>
      <c r="T23" s="47">
        <v>28.802427249409799</v>
      </c>
      <c r="U23" s="49">
        <v>3.3291484047088802</v>
      </c>
    </row>
    <row r="24" spans="1:21" ht="12" thickBot="1">
      <c r="A24" s="71"/>
      <c r="B24" s="60" t="s">
        <v>22</v>
      </c>
      <c r="C24" s="61"/>
      <c r="D24" s="47">
        <v>411562.03830000001</v>
      </c>
      <c r="E24" s="47">
        <v>394584.33020000003</v>
      </c>
      <c r="F24" s="48">
        <v>104.30268178449801</v>
      </c>
      <c r="G24" s="47">
        <v>995379.62910000002</v>
      </c>
      <c r="H24" s="48">
        <v>-58.652756569659203</v>
      </c>
      <c r="I24" s="47">
        <v>79201.642699999997</v>
      </c>
      <c r="J24" s="48">
        <v>19.2441564890559</v>
      </c>
      <c r="K24" s="47">
        <v>158722.41940000001</v>
      </c>
      <c r="L24" s="48">
        <v>15.9459179954801</v>
      </c>
      <c r="M24" s="48">
        <v>-0.50100532111722595</v>
      </c>
      <c r="N24" s="47">
        <v>2588653.8972999998</v>
      </c>
      <c r="O24" s="47">
        <v>19845327.392000001</v>
      </c>
      <c r="P24" s="47">
        <v>29048</v>
      </c>
      <c r="Q24" s="47">
        <v>26445</v>
      </c>
      <c r="R24" s="48">
        <v>9.8430705237284997</v>
      </c>
      <c r="S24" s="47">
        <v>14.1683433730377</v>
      </c>
      <c r="T24" s="47">
        <v>16.025200155038799</v>
      </c>
      <c r="U24" s="49">
        <v>-13.1056732118352</v>
      </c>
    </row>
    <row r="25" spans="1:21" ht="12" thickBot="1">
      <c r="A25" s="71"/>
      <c r="B25" s="60" t="s">
        <v>23</v>
      </c>
      <c r="C25" s="61"/>
      <c r="D25" s="47">
        <v>386369.96149999998</v>
      </c>
      <c r="E25" s="47">
        <v>319573.82530000003</v>
      </c>
      <c r="F25" s="48">
        <v>120.901629267446</v>
      </c>
      <c r="G25" s="47">
        <v>971941.89500000002</v>
      </c>
      <c r="H25" s="48">
        <v>-60.247627611525097</v>
      </c>
      <c r="I25" s="47">
        <v>42710.882799999999</v>
      </c>
      <c r="J25" s="48">
        <v>11.054400459648599</v>
      </c>
      <c r="K25" s="47">
        <v>114349.1067</v>
      </c>
      <c r="L25" s="48">
        <v>11.765014687426399</v>
      </c>
      <c r="M25" s="48">
        <v>-0.626486957068638</v>
      </c>
      <c r="N25" s="47">
        <v>2293834.2686000001</v>
      </c>
      <c r="O25" s="47">
        <v>23759646.2203</v>
      </c>
      <c r="P25" s="47">
        <v>20365</v>
      </c>
      <c r="Q25" s="47">
        <v>19309</v>
      </c>
      <c r="R25" s="48">
        <v>5.4689523020353201</v>
      </c>
      <c r="S25" s="47">
        <v>18.9722544316229</v>
      </c>
      <c r="T25" s="47">
        <v>19.6439781604433</v>
      </c>
      <c r="U25" s="49">
        <v>-3.5405582991803302</v>
      </c>
    </row>
    <row r="26" spans="1:21" ht="12" thickBot="1">
      <c r="A26" s="71"/>
      <c r="B26" s="60" t="s">
        <v>24</v>
      </c>
      <c r="C26" s="61"/>
      <c r="D26" s="47">
        <v>467176.87819999998</v>
      </c>
      <c r="E26" s="47">
        <v>569425.29920000001</v>
      </c>
      <c r="F26" s="48">
        <v>82.043576015387501</v>
      </c>
      <c r="G26" s="47">
        <v>1907213.4476000001</v>
      </c>
      <c r="H26" s="48">
        <v>-75.504740762609103</v>
      </c>
      <c r="I26" s="47">
        <v>117588.4175</v>
      </c>
      <c r="J26" s="48">
        <v>25.1699994128691</v>
      </c>
      <c r="K26" s="47">
        <v>392737.8014</v>
      </c>
      <c r="L26" s="48">
        <v>20.592231136699102</v>
      </c>
      <c r="M26" s="48">
        <v>-0.70059307486870304</v>
      </c>
      <c r="N26" s="47">
        <v>2539580.4498999999</v>
      </c>
      <c r="O26" s="47">
        <v>42213022.690499999</v>
      </c>
      <c r="P26" s="47">
        <v>32234</v>
      </c>
      <c r="Q26" s="47">
        <v>29588</v>
      </c>
      <c r="R26" s="48">
        <v>8.9428146545897</v>
      </c>
      <c r="S26" s="47">
        <v>14.493295222435901</v>
      </c>
      <c r="T26" s="47">
        <v>14.851322586859499</v>
      </c>
      <c r="U26" s="49">
        <v>-2.4702964986828402</v>
      </c>
    </row>
    <row r="27" spans="1:21" ht="12" thickBot="1">
      <c r="A27" s="71"/>
      <c r="B27" s="60" t="s">
        <v>25</v>
      </c>
      <c r="C27" s="61"/>
      <c r="D27" s="47">
        <v>277715.00579999998</v>
      </c>
      <c r="E27" s="47">
        <v>323505.35930000001</v>
      </c>
      <c r="F27" s="48">
        <v>85.845565712085602</v>
      </c>
      <c r="G27" s="47">
        <v>516550.40169999999</v>
      </c>
      <c r="H27" s="48">
        <v>-46.236610234737498</v>
      </c>
      <c r="I27" s="47">
        <v>81370.391000000003</v>
      </c>
      <c r="J27" s="48">
        <v>29.299961939615098</v>
      </c>
      <c r="K27" s="47">
        <v>138916.4204</v>
      </c>
      <c r="L27" s="48">
        <v>26.893100836397998</v>
      </c>
      <c r="M27" s="48">
        <v>-0.41424929633444502</v>
      </c>
      <c r="N27" s="47">
        <v>1419139.6503000001</v>
      </c>
      <c r="O27" s="47">
        <v>12569291.7072</v>
      </c>
      <c r="P27" s="47">
        <v>32233</v>
      </c>
      <c r="Q27" s="47">
        <v>28871</v>
      </c>
      <c r="R27" s="48">
        <v>11.6449031900523</v>
      </c>
      <c r="S27" s="47">
        <v>8.61585970278907</v>
      </c>
      <c r="T27" s="47">
        <v>8.8819793737660593</v>
      </c>
      <c r="U27" s="49">
        <v>-3.0887187135933498</v>
      </c>
    </row>
    <row r="28" spans="1:21" ht="12" thickBot="1">
      <c r="A28" s="71"/>
      <c r="B28" s="60" t="s">
        <v>26</v>
      </c>
      <c r="C28" s="61"/>
      <c r="D28" s="47">
        <v>713907.95830000006</v>
      </c>
      <c r="E28" s="47">
        <v>973159.84290000005</v>
      </c>
      <c r="F28" s="48">
        <v>73.359783956206698</v>
      </c>
      <c r="G28" s="47">
        <v>2032205.0691</v>
      </c>
      <c r="H28" s="48">
        <v>-64.870279621132497</v>
      </c>
      <c r="I28" s="47">
        <v>82427.135800000004</v>
      </c>
      <c r="J28" s="48">
        <v>11.545905160698901</v>
      </c>
      <c r="K28" s="47">
        <v>139722.0632</v>
      </c>
      <c r="L28" s="48">
        <v>6.87539192399902</v>
      </c>
      <c r="M28" s="48">
        <v>-0.41006356539401601</v>
      </c>
      <c r="N28" s="47">
        <v>3584602.3437000001</v>
      </c>
      <c r="O28" s="47">
        <v>54825246.5405</v>
      </c>
      <c r="P28" s="47">
        <v>32982</v>
      </c>
      <c r="Q28" s="47">
        <v>29654</v>
      </c>
      <c r="R28" s="48">
        <v>11.222769272273499</v>
      </c>
      <c r="S28" s="47">
        <v>21.6453810654296</v>
      </c>
      <c r="T28" s="47">
        <v>22.029155466378899</v>
      </c>
      <c r="U28" s="49">
        <v>-1.77300829118786</v>
      </c>
    </row>
    <row r="29" spans="1:21" ht="12" thickBot="1">
      <c r="A29" s="71"/>
      <c r="B29" s="60" t="s">
        <v>27</v>
      </c>
      <c r="C29" s="61"/>
      <c r="D29" s="47">
        <v>778685.78769999999</v>
      </c>
      <c r="E29" s="47">
        <v>706409.92709999997</v>
      </c>
      <c r="F29" s="48">
        <v>110.231433311917</v>
      </c>
      <c r="G29" s="47">
        <v>877830.9669</v>
      </c>
      <c r="H29" s="48">
        <v>-11.2943360326105</v>
      </c>
      <c r="I29" s="47">
        <v>146886.35920000001</v>
      </c>
      <c r="J29" s="48">
        <v>18.8633671655749</v>
      </c>
      <c r="K29" s="47">
        <v>195567.33689999999</v>
      </c>
      <c r="L29" s="48">
        <v>22.2784732225422</v>
      </c>
      <c r="M29" s="48">
        <v>-0.24892182136167301</v>
      </c>
      <c r="N29" s="47">
        <v>3901105.7253999999</v>
      </c>
      <c r="O29" s="47">
        <v>28901269.731699999</v>
      </c>
      <c r="P29" s="47">
        <v>82089</v>
      </c>
      <c r="Q29" s="47">
        <v>73898</v>
      </c>
      <c r="R29" s="48">
        <v>11.0841971365937</v>
      </c>
      <c r="S29" s="47">
        <v>9.4858725005786404</v>
      </c>
      <c r="T29" s="47">
        <v>9.5606089948307105</v>
      </c>
      <c r="U29" s="49">
        <v>-0.78787158743186703</v>
      </c>
    </row>
    <row r="30" spans="1:21" ht="12" thickBot="1">
      <c r="A30" s="71"/>
      <c r="B30" s="60" t="s">
        <v>28</v>
      </c>
      <c r="C30" s="61"/>
      <c r="D30" s="47">
        <v>1019371.3665</v>
      </c>
      <c r="E30" s="47">
        <v>1055473.4213</v>
      </c>
      <c r="F30" s="48">
        <v>96.579539183892095</v>
      </c>
      <c r="G30" s="47">
        <v>2967847.3108999999</v>
      </c>
      <c r="H30" s="48">
        <v>-65.652836560824397</v>
      </c>
      <c r="I30" s="47">
        <v>161412.19039999999</v>
      </c>
      <c r="J30" s="48">
        <v>15.8344834576046</v>
      </c>
      <c r="K30" s="47">
        <v>492889.50929999998</v>
      </c>
      <c r="L30" s="48">
        <v>16.607643779037002</v>
      </c>
      <c r="M30" s="48">
        <v>-0.67251851103660698</v>
      </c>
      <c r="N30" s="47">
        <v>6208945.7017000001</v>
      </c>
      <c r="O30" s="47">
        <v>59386594.317299999</v>
      </c>
      <c r="P30" s="47">
        <v>51109</v>
      </c>
      <c r="Q30" s="47">
        <v>47513</v>
      </c>
      <c r="R30" s="48">
        <v>7.5684549491717998</v>
      </c>
      <c r="S30" s="47">
        <v>19.945046205169302</v>
      </c>
      <c r="T30" s="47">
        <v>20.8807360196157</v>
      </c>
      <c r="U30" s="49">
        <v>-4.6913394174230101</v>
      </c>
    </row>
    <row r="31" spans="1:21" ht="12" thickBot="1">
      <c r="A31" s="71"/>
      <c r="B31" s="60" t="s">
        <v>29</v>
      </c>
      <c r="C31" s="61"/>
      <c r="D31" s="47">
        <v>417858.01779999997</v>
      </c>
      <c r="E31" s="47">
        <v>984667.01269999996</v>
      </c>
      <c r="F31" s="48">
        <v>42.4364797856095</v>
      </c>
      <c r="G31" s="47">
        <v>1118320.4920000001</v>
      </c>
      <c r="H31" s="48">
        <v>-62.635217651005902</v>
      </c>
      <c r="I31" s="47">
        <v>24314.501700000001</v>
      </c>
      <c r="J31" s="48">
        <v>5.8188429237315002</v>
      </c>
      <c r="K31" s="47">
        <v>60842.4274</v>
      </c>
      <c r="L31" s="48">
        <v>5.4405179763083504</v>
      </c>
      <c r="M31" s="48">
        <v>-0.60036930249104403</v>
      </c>
      <c r="N31" s="47">
        <v>1641868.2485</v>
      </c>
      <c r="O31" s="47">
        <v>68762352.078199998</v>
      </c>
      <c r="P31" s="47">
        <v>18567</v>
      </c>
      <c r="Q31" s="47">
        <v>13837</v>
      </c>
      <c r="R31" s="48">
        <v>34.183710341837099</v>
      </c>
      <c r="S31" s="47">
        <v>22.505413787903301</v>
      </c>
      <c r="T31" s="47">
        <v>22.391190337500898</v>
      </c>
      <c r="U31" s="49">
        <v>0.50753765951091301</v>
      </c>
    </row>
    <row r="32" spans="1:21" ht="12" thickBot="1">
      <c r="A32" s="71"/>
      <c r="B32" s="60" t="s">
        <v>30</v>
      </c>
      <c r="C32" s="61"/>
      <c r="D32" s="47">
        <v>173625.31770000001</v>
      </c>
      <c r="E32" s="47">
        <v>224759.12599999999</v>
      </c>
      <c r="F32" s="48">
        <v>77.249507412660094</v>
      </c>
      <c r="G32" s="47">
        <v>258070.50469999999</v>
      </c>
      <c r="H32" s="48">
        <v>-32.721750630962397</v>
      </c>
      <c r="I32" s="47">
        <v>44024.388700000003</v>
      </c>
      <c r="J32" s="48">
        <v>25.355973013145402</v>
      </c>
      <c r="K32" s="47">
        <v>65788.082200000004</v>
      </c>
      <c r="L32" s="48">
        <v>25.492290285740701</v>
      </c>
      <c r="M32" s="48">
        <v>-0.33081513812542801</v>
      </c>
      <c r="N32" s="47">
        <v>876626.78659999999</v>
      </c>
      <c r="O32" s="47">
        <v>6681830.1333999997</v>
      </c>
      <c r="P32" s="47">
        <v>27849</v>
      </c>
      <c r="Q32" s="47">
        <v>24963</v>
      </c>
      <c r="R32" s="48">
        <v>11.5611104434563</v>
      </c>
      <c r="S32" s="47">
        <v>6.2345261122481999</v>
      </c>
      <c r="T32" s="47">
        <v>6.4079710171053197</v>
      </c>
      <c r="U32" s="49">
        <v>-2.7820062300545101</v>
      </c>
    </row>
    <row r="33" spans="1:21" ht="12" thickBot="1">
      <c r="A33" s="71"/>
      <c r="B33" s="60" t="s">
        <v>31</v>
      </c>
      <c r="C33" s="61"/>
      <c r="D33" s="47">
        <v>188.46260000000001</v>
      </c>
      <c r="E33" s="50"/>
      <c r="F33" s="50"/>
      <c r="G33" s="47">
        <v>292.74099999999999</v>
      </c>
      <c r="H33" s="48">
        <v>-35.621385456768998</v>
      </c>
      <c r="I33" s="47">
        <v>36.695500000000003</v>
      </c>
      <c r="J33" s="48">
        <v>19.470971959423299</v>
      </c>
      <c r="K33" s="47">
        <v>58.430199999999999</v>
      </c>
      <c r="L33" s="48">
        <v>19.959691331245001</v>
      </c>
      <c r="M33" s="48">
        <v>-0.371977162494737</v>
      </c>
      <c r="N33" s="47">
        <v>809.68050000000005</v>
      </c>
      <c r="O33" s="47">
        <v>2438.5866999999998</v>
      </c>
      <c r="P33" s="47">
        <v>35</v>
      </c>
      <c r="Q33" s="47">
        <v>29</v>
      </c>
      <c r="R33" s="48">
        <v>20.689655172413801</v>
      </c>
      <c r="S33" s="47">
        <v>5.3846457142857203</v>
      </c>
      <c r="T33" s="47">
        <v>2.6552034482758602</v>
      </c>
      <c r="U33" s="49">
        <v>50.689356567480701</v>
      </c>
    </row>
    <row r="34" spans="1:21" ht="12" thickBot="1">
      <c r="A34" s="71"/>
      <c r="B34" s="60" t="s">
        <v>32</v>
      </c>
      <c r="C34" s="61"/>
      <c r="D34" s="47">
        <v>140468.59969999999</v>
      </c>
      <c r="E34" s="47">
        <v>142505.31820000001</v>
      </c>
      <c r="F34" s="48">
        <v>98.570777199247004</v>
      </c>
      <c r="G34" s="47">
        <v>713678.72820000001</v>
      </c>
      <c r="H34" s="48">
        <v>-80.3176703817022</v>
      </c>
      <c r="I34" s="47">
        <v>23730.386600000002</v>
      </c>
      <c r="J34" s="48">
        <v>16.893730449852299</v>
      </c>
      <c r="K34" s="47">
        <v>99771.184899999993</v>
      </c>
      <c r="L34" s="48">
        <v>13.979845686537001</v>
      </c>
      <c r="M34" s="48">
        <v>-0.76215190163587998</v>
      </c>
      <c r="N34" s="47">
        <v>888025.55099999998</v>
      </c>
      <c r="O34" s="47">
        <v>14730749.876599999</v>
      </c>
      <c r="P34" s="47">
        <v>6767</v>
      </c>
      <c r="Q34" s="47">
        <v>6542</v>
      </c>
      <c r="R34" s="48">
        <v>3.4393151941302298</v>
      </c>
      <c r="S34" s="47">
        <v>20.757883803753501</v>
      </c>
      <c r="T34" s="47">
        <v>21.2555785081015</v>
      </c>
      <c r="U34" s="49">
        <v>-2.3976177391358098</v>
      </c>
    </row>
    <row r="35" spans="1:21" ht="12" thickBot="1">
      <c r="A35" s="71"/>
      <c r="B35" s="60" t="s">
        <v>37</v>
      </c>
      <c r="C35" s="61"/>
      <c r="D35" s="50"/>
      <c r="E35" s="47">
        <v>518843.06969999999</v>
      </c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1"/>
    </row>
    <row r="36" spans="1:21" ht="12" thickBot="1">
      <c r="A36" s="71"/>
      <c r="B36" s="60" t="s">
        <v>38</v>
      </c>
      <c r="C36" s="61"/>
      <c r="D36" s="50"/>
      <c r="E36" s="47">
        <v>81315.141000000003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71"/>
      <c r="B37" s="60" t="s">
        <v>39</v>
      </c>
      <c r="C37" s="61"/>
      <c r="D37" s="50"/>
      <c r="E37" s="47">
        <v>228604.98019999999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71"/>
      <c r="B38" s="60" t="s">
        <v>33</v>
      </c>
      <c r="C38" s="61"/>
      <c r="D38" s="47">
        <v>485829.91409999999</v>
      </c>
      <c r="E38" s="47">
        <v>614851.87930000003</v>
      </c>
      <c r="F38" s="48">
        <v>79.015764683538094</v>
      </c>
      <c r="G38" s="47">
        <v>788125.67</v>
      </c>
      <c r="H38" s="48">
        <v>-38.356288521854601</v>
      </c>
      <c r="I38" s="47">
        <v>28498.768</v>
      </c>
      <c r="J38" s="48">
        <v>5.8659969616720602</v>
      </c>
      <c r="K38" s="47">
        <v>44044.374900000003</v>
      </c>
      <c r="L38" s="48">
        <v>5.5884964259570404</v>
      </c>
      <c r="M38" s="48">
        <v>-0.35295328711771501</v>
      </c>
      <c r="N38" s="47">
        <v>2341912.8143000002</v>
      </c>
      <c r="O38" s="47">
        <v>14889094.1622</v>
      </c>
      <c r="P38" s="47">
        <v>666</v>
      </c>
      <c r="Q38" s="47">
        <v>608</v>
      </c>
      <c r="R38" s="48">
        <v>9.5394736842105292</v>
      </c>
      <c r="S38" s="47">
        <v>729.47434549549598</v>
      </c>
      <c r="T38" s="47">
        <v>729.71701891447401</v>
      </c>
      <c r="U38" s="49">
        <v>-3.3266888750323999E-2</v>
      </c>
    </row>
    <row r="39" spans="1:21" ht="12" thickBot="1">
      <c r="A39" s="71"/>
      <c r="B39" s="60" t="s">
        <v>34</v>
      </c>
      <c r="C39" s="61"/>
      <c r="D39" s="47">
        <v>696230.10840000003</v>
      </c>
      <c r="E39" s="47">
        <v>634811.83200000005</v>
      </c>
      <c r="F39" s="48">
        <v>109.67503649175799</v>
      </c>
      <c r="G39" s="47">
        <v>1380803.2886000001</v>
      </c>
      <c r="H39" s="48">
        <v>-49.5778932344585</v>
      </c>
      <c r="I39" s="47">
        <v>46501.171799999996</v>
      </c>
      <c r="J39" s="48">
        <v>6.6789946655515804</v>
      </c>
      <c r="K39" s="47">
        <v>123168.6908</v>
      </c>
      <c r="L39" s="48">
        <v>8.9200751342996192</v>
      </c>
      <c r="M39" s="48">
        <v>-0.62245947815173197</v>
      </c>
      <c r="N39" s="47">
        <v>3319028.3339</v>
      </c>
      <c r="O39" s="47">
        <v>33907604.620200001</v>
      </c>
      <c r="P39" s="47">
        <v>3698</v>
      </c>
      <c r="Q39" s="47">
        <v>3128</v>
      </c>
      <c r="R39" s="48">
        <v>18.222506393861899</v>
      </c>
      <c r="S39" s="47">
        <v>188.27206825311001</v>
      </c>
      <c r="T39" s="47">
        <v>189.04630498721201</v>
      </c>
      <c r="U39" s="49">
        <v>-0.41123292546061002</v>
      </c>
    </row>
    <row r="40" spans="1:21" ht="12" thickBot="1">
      <c r="A40" s="71"/>
      <c r="B40" s="60" t="s">
        <v>40</v>
      </c>
      <c r="C40" s="61"/>
      <c r="D40" s="50"/>
      <c r="E40" s="47">
        <v>196078.00570000001</v>
      </c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1"/>
    </row>
    <row r="41" spans="1:21" ht="12" thickBot="1">
      <c r="A41" s="71"/>
      <c r="B41" s="60" t="s">
        <v>41</v>
      </c>
      <c r="C41" s="61"/>
      <c r="D41" s="50"/>
      <c r="E41" s="47">
        <v>72944.962199999994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72"/>
      <c r="B42" s="60" t="s">
        <v>35</v>
      </c>
      <c r="C42" s="61"/>
      <c r="D42" s="52">
        <v>92855.845000000001</v>
      </c>
      <c r="E42" s="52">
        <v>0</v>
      </c>
      <c r="F42" s="53"/>
      <c r="G42" s="52">
        <v>91543.733999999997</v>
      </c>
      <c r="H42" s="54">
        <v>1.4333160148350499</v>
      </c>
      <c r="I42" s="52">
        <v>10848.253699999999</v>
      </c>
      <c r="J42" s="54">
        <v>11.682898044813401</v>
      </c>
      <c r="K42" s="52">
        <v>11991.108099999999</v>
      </c>
      <c r="L42" s="54">
        <v>13.0987753896952</v>
      </c>
      <c r="M42" s="54">
        <v>-9.5308489463120996E-2</v>
      </c>
      <c r="N42" s="52">
        <v>280155.76199999999</v>
      </c>
      <c r="O42" s="52">
        <v>2614547.7478999998</v>
      </c>
      <c r="P42" s="52">
        <v>63</v>
      </c>
      <c r="Q42" s="52">
        <v>49</v>
      </c>
      <c r="R42" s="54">
        <v>28.571428571428601</v>
      </c>
      <c r="S42" s="52">
        <v>1473.9023015872999</v>
      </c>
      <c r="T42" s="52">
        <v>1089.5285918367299</v>
      </c>
      <c r="U42" s="55">
        <v>26.0786423453319</v>
      </c>
    </row>
  </sheetData>
  <mergeCells count="40">
    <mergeCell ref="B13:C13"/>
    <mergeCell ref="B14:C14"/>
    <mergeCell ref="B15:C15"/>
    <mergeCell ref="B16:C16"/>
    <mergeCell ref="B17:C17"/>
    <mergeCell ref="B28:C28"/>
    <mergeCell ref="B29:C29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23:C23"/>
    <mergeCell ref="B24:C24"/>
    <mergeCell ref="B25:C25"/>
    <mergeCell ref="B26:C26"/>
    <mergeCell ref="B27:C27"/>
    <mergeCell ref="B18:C18"/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30:C30"/>
    <mergeCell ref="B19:C19"/>
    <mergeCell ref="B20:C20"/>
    <mergeCell ref="B21:C21"/>
    <mergeCell ref="B22:C22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77649</v>
      </c>
      <c r="D2" s="32">
        <v>902818.93388717901</v>
      </c>
      <c r="E2" s="32">
        <v>801063.57900683803</v>
      </c>
      <c r="F2" s="32">
        <v>101755.354880342</v>
      </c>
      <c r="G2" s="32">
        <v>801063.57900683803</v>
      </c>
      <c r="H2" s="32">
        <v>0.112708485678544</v>
      </c>
    </row>
    <row r="3" spans="1:8" ht="14.25">
      <c r="A3" s="32">
        <v>2</v>
      </c>
      <c r="B3" s="33">
        <v>13</v>
      </c>
      <c r="C3" s="32">
        <v>27489.797999999999</v>
      </c>
      <c r="D3" s="32">
        <v>238273.41889515199</v>
      </c>
      <c r="E3" s="32">
        <v>193002.286334415</v>
      </c>
      <c r="F3" s="32">
        <v>45271.132560736703</v>
      </c>
      <c r="G3" s="32">
        <v>193002.286334415</v>
      </c>
      <c r="H3" s="32">
        <v>0.189996571042855</v>
      </c>
    </row>
    <row r="4" spans="1:8" ht="14.25">
      <c r="A4" s="32">
        <v>3</v>
      </c>
      <c r="B4" s="33">
        <v>14</v>
      </c>
      <c r="C4" s="32">
        <v>137457</v>
      </c>
      <c r="D4" s="32">
        <v>356874.86853760702</v>
      </c>
      <c r="E4" s="32">
        <v>273258.96417350398</v>
      </c>
      <c r="F4" s="32">
        <v>83615.904364102593</v>
      </c>
      <c r="G4" s="32">
        <v>273258.96417350398</v>
      </c>
      <c r="H4" s="32">
        <v>0.23430034372199399</v>
      </c>
    </row>
    <row r="5" spans="1:8" ht="14.25">
      <c r="A5" s="32">
        <v>4</v>
      </c>
      <c r="B5" s="33">
        <v>15</v>
      </c>
      <c r="C5" s="32">
        <v>5727</v>
      </c>
      <c r="D5" s="32">
        <v>91662.670832478601</v>
      </c>
      <c r="E5" s="32">
        <v>71362.555684615407</v>
      </c>
      <c r="F5" s="32">
        <v>20300.115147863198</v>
      </c>
      <c r="G5" s="32">
        <v>71362.555684615407</v>
      </c>
      <c r="H5" s="32">
        <v>0.22146545549565599</v>
      </c>
    </row>
    <row r="6" spans="1:8" ht="14.25">
      <c r="A6" s="32">
        <v>5</v>
      </c>
      <c r="B6" s="33">
        <v>16</v>
      </c>
      <c r="C6" s="32">
        <v>2905</v>
      </c>
      <c r="D6" s="32">
        <v>217435.182021368</v>
      </c>
      <c r="E6" s="32">
        <v>211403.61318376099</v>
      </c>
      <c r="F6" s="32">
        <v>6031.5688376068401</v>
      </c>
      <c r="G6" s="32">
        <v>211403.61318376099</v>
      </c>
      <c r="H6" s="32">
        <v>2.7739617763486501E-2</v>
      </c>
    </row>
    <row r="7" spans="1:8" ht="14.25">
      <c r="A7" s="32">
        <v>6</v>
      </c>
      <c r="B7" s="33">
        <v>17</v>
      </c>
      <c r="C7" s="32">
        <v>25710</v>
      </c>
      <c r="D7" s="32">
        <v>505541.92481453001</v>
      </c>
      <c r="E7" s="32">
        <v>429058.62372393202</v>
      </c>
      <c r="F7" s="32">
        <v>76483.301090598296</v>
      </c>
      <c r="G7" s="32">
        <v>429058.62372393202</v>
      </c>
      <c r="H7" s="32">
        <v>0.15128972956824099</v>
      </c>
    </row>
    <row r="8" spans="1:8" ht="14.25">
      <c r="A8" s="32">
        <v>7</v>
      </c>
      <c r="B8" s="33">
        <v>18</v>
      </c>
      <c r="C8" s="32">
        <v>55688</v>
      </c>
      <c r="D8" s="32">
        <v>165443.184715385</v>
      </c>
      <c r="E8" s="32">
        <v>143137.45682051301</v>
      </c>
      <c r="F8" s="32">
        <v>22305.727894871801</v>
      </c>
      <c r="G8" s="32">
        <v>143137.45682051301</v>
      </c>
      <c r="H8" s="32">
        <v>0.13482409646093799</v>
      </c>
    </row>
    <row r="9" spans="1:8" ht="14.25">
      <c r="A9" s="32">
        <v>8</v>
      </c>
      <c r="B9" s="33">
        <v>19</v>
      </c>
      <c r="C9" s="32">
        <v>14466</v>
      </c>
      <c r="D9" s="32">
        <v>102517.06377777801</v>
      </c>
      <c r="E9" s="32">
        <v>91218.265847863193</v>
      </c>
      <c r="F9" s="32">
        <v>11298.797929914501</v>
      </c>
      <c r="G9" s="32">
        <v>91218.265847863193</v>
      </c>
      <c r="H9" s="32">
        <v>0.110213826982077</v>
      </c>
    </row>
    <row r="10" spans="1:8" ht="14.25">
      <c r="A10" s="32">
        <v>9</v>
      </c>
      <c r="B10" s="33">
        <v>21</v>
      </c>
      <c r="C10" s="32">
        <v>259044</v>
      </c>
      <c r="D10" s="32">
        <v>1504615.8973000001</v>
      </c>
      <c r="E10" s="32">
        <v>1384420.9214000001</v>
      </c>
      <c r="F10" s="32">
        <v>120194.9759</v>
      </c>
      <c r="G10" s="32">
        <v>1384420.9214000001</v>
      </c>
      <c r="H10" s="32">
        <v>7.9884159216772402E-2</v>
      </c>
    </row>
    <row r="11" spans="1:8" ht="14.25">
      <c r="A11" s="32">
        <v>10</v>
      </c>
      <c r="B11" s="33">
        <v>22</v>
      </c>
      <c r="C11" s="32">
        <v>57954.264000000003</v>
      </c>
      <c r="D11" s="32">
        <v>2066950.58235556</v>
      </c>
      <c r="E11" s="32">
        <v>2083202.5710888901</v>
      </c>
      <c r="F11" s="32">
        <v>-16251.988733333301</v>
      </c>
      <c r="G11" s="32">
        <v>2083202.5710888901</v>
      </c>
      <c r="H11" s="32">
        <v>-7.8627853380084708E-3</v>
      </c>
    </row>
    <row r="12" spans="1:8" ht="14.25">
      <c r="A12" s="32">
        <v>11</v>
      </c>
      <c r="B12" s="33">
        <v>23</v>
      </c>
      <c r="C12" s="32">
        <v>299586.63099999999</v>
      </c>
      <c r="D12" s="32">
        <v>3349968.4290410299</v>
      </c>
      <c r="E12" s="32">
        <v>2934802.9787119702</v>
      </c>
      <c r="F12" s="32">
        <v>415165.45032906003</v>
      </c>
      <c r="G12" s="32">
        <v>2934802.9787119702</v>
      </c>
      <c r="H12" s="32">
        <v>0.12393115312072001</v>
      </c>
    </row>
    <row r="13" spans="1:8" ht="14.25">
      <c r="A13" s="32">
        <v>12</v>
      </c>
      <c r="B13" s="33">
        <v>24</v>
      </c>
      <c r="C13" s="32">
        <v>37517.311999999998</v>
      </c>
      <c r="D13" s="32">
        <v>1211246.4717025601</v>
      </c>
      <c r="E13" s="32">
        <v>1022941.59383248</v>
      </c>
      <c r="F13" s="32">
        <v>188304.87787008501</v>
      </c>
      <c r="G13" s="32">
        <v>1022941.59383248</v>
      </c>
      <c r="H13" s="32">
        <v>0.15546371631976599</v>
      </c>
    </row>
    <row r="14" spans="1:8" ht="14.25">
      <c r="A14" s="32">
        <v>13</v>
      </c>
      <c r="B14" s="33">
        <v>25</v>
      </c>
      <c r="C14" s="32">
        <v>68179</v>
      </c>
      <c r="D14" s="32">
        <v>918773.94270000001</v>
      </c>
      <c r="E14" s="32">
        <v>815847.20589999994</v>
      </c>
      <c r="F14" s="32">
        <v>102926.7368</v>
      </c>
      <c r="G14" s="32">
        <v>815847.20589999994</v>
      </c>
      <c r="H14" s="32">
        <v>0.112026181867467</v>
      </c>
    </row>
    <row r="15" spans="1:8" ht="14.25">
      <c r="A15" s="32">
        <v>14</v>
      </c>
      <c r="B15" s="33">
        <v>26</v>
      </c>
      <c r="C15" s="32">
        <v>83449</v>
      </c>
      <c r="D15" s="32">
        <v>756824.179210854</v>
      </c>
      <c r="E15" s="32">
        <v>677264.15248314</v>
      </c>
      <c r="F15" s="32">
        <v>79560.026727713499</v>
      </c>
      <c r="G15" s="32">
        <v>677264.15248314</v>
      </c>
      <c r="H15" s="32">
        <v>0.105123526590643</v>
      </c>
    </row>
    <row r="16" spans="1:8" ht="14.25">
      <c r="A16" s="32">
        <v>15</v>
      </c>
      <c r="B16" s="33">
        <v>27</v>
      </c>
      <c r="C16" s="32">
        <v>216465.81599999999</v>
      </c>
      <c r="D16" s="32">
        <v>1972772.9133222201</v>
      </c>
      <c r="E16" s="32">
        <v>1706113.96517778</v>
      </c>
      <c r="F16" s="32">
        <v>266658.94814444397</v>
      </c>
      <c r="G16" s="32">
        <v>1706113.96517778</v>
      </c>
      <c r="H16" s="32">
        <v>0.13516961143560199</v>
      </c>
    </row>
    <row r="17" spans="1:8" ht="14.25">
      <c r="A17" s="32">
        <v>16</v>
      </c>
      <c r="B17" s="33">
        <v>29</v>
      </c>
      <c r="C17" s="32">
        <v>189250</v>
      </c>
      <c r="D17" s="32">
        <v>2406220.1361222202</v>
      </c>
      <c r="E17" s="32">
        <v>2159467.0556341899</v>
      </c>
      <c r="F17" s="32">
        <v>246753.080488034</v>
      </c>
      <c r="G17" s="32">
        <v>2159467.0556341899</v>
      </c>
      <c r="H17" s="32">
        <v>0.102548007467718</v>
      </c>
    </row>
    <row r="18" spans="1:8" ht="14.25">
      <c r="A18" s="32">
        <v>17</v>
      </c>
      <c r="B18" s="33">
        <v>31</v>
      </c>
      <c r="C18" s="32">
        <v>48158.733</v>
      </c>
      <c r="D18" s="32">
        <v>411562.02220047702</v>
      </c>
      <c r="E18" s="32">
        <v>332360.38939064299</v>
      </c>
      <c r="F18" s="32">
        <v>79201.632809833303</v>
      </c>
      <c r="G18" s="32">
        <v>332360.38939064299</v>
      </c>
      <c r="H18" s="32">
        <v>0.192441548387702</v>
      </c>
    </row>
    <row r="19" spans="1:8" ht="14.25">
      <c r="A19" s="32">
        <v>18</v>
      </c>
      <c r="B19" s="33">
        <v>32</v>
      </c>
      <c r="C19" s="32">
        <v>18531.364000000001</v>
      </c>
      <c r="D19" s="32">
        <v>386369.95302101201</v>
      </c>
      <c r="E19" s="32">
        <v>343659.04902707902</v>
      </c>
      <c r="F19" s="32">
        <v>42710.903993932603</v>
      </c>
      <c r="G19" s="32">
        <v>343659.04902707902</v>
      </c>
      <c r="H19" s="32">
        <v>0.11054406187639</v>
      </c>
    </row>
    <row r="20" spans="1:8" ht="14.25">
      <c r="A20" s="32">
        <v>19</v>
      </c>
      <c r="B20" s="33">
        <v>33</v>
      </c>
      <c r="C20" s="32">
        <v>26495.971000000001</v>
      </c>
      <c r="D20" s="32">
        <v>467176.87501390203</v>
      </c>
      <c r="E20" s="32">
        <v>349588.46297280199</v>
      </c>
      <c r="F20" s="32">
        <v>117588.4120411</v>
      </c>
      <c r="G20" s="32">
        <v>349588.46297280199</v>
      </c>
      <c r="H20" s="32">
        <v>0.25169998416039102</v>
      </c>
    </row>
    <row r="21" spans="1:8" ht="14.25">
      <c r="A21" s="32">
        <v>20</v>
      </c>
      <c r="B21" s="33">
        <v>34</v>
      </c>
      <c r="C21" s="32">
        <v>45726.58</v>
      </c>
      <c r="D21" s="32">
        <v>277714.97170777601</v>
      </c>
      <c r="E21" s="32">
        <v>196344.627324601</v>
      </c>
      <c r="F21" s="32">
        <v>81370.344383174903</v>
      </c>
      <c r="G21" s="32">
        <v>196344.627324601</v>
      </c>
      <c r="H21" s="32">
        <v>0.29299948750619198</v>
      </c>
    </row>
    <row r="22" spans="1:8" ht="14.25">
      <c r="A22" s="32">
        <v>21</v>
      </c>
      <c r="B22" s="33">
        <v>35</v>
      </c>
      <c r="C22" s="32">
        <v>30394.050999999999</v>
      </c>
      <c r="D22" s="32">
        <v>713907.95811061899</v>
      </c>
      <c r="E22" s="32">
        <v>631480.81261831697</v>
      </c>
      <c r="F22" s="32">
        <v>82427.145492302603</v>
      </c>
      <c r="G22" s="32">
        <v>631480.81261831697</v>
      </c>
      <c r="H22" s="32">
        <v>0.11545906521402099</v>
      </c>
    </row>
    <row r="23" spans="1:8" ht="14.25">
      <c r="A23" s="32">
        <v>22</v>
      </c>
      <c r="B23" s="33">
        <v>36</v>
      </c>
      <c r="C23" s="32">
        <v>121091.726</v>
      </c>
      <c r="D23" s="32">
        <v>778685.78749646002</v>
      </c>
      <c r="E23" s="32">
        <v>631799.44046811003</v>
      </c>
      <c r="F23" s="32">
        <v>146886.34702834999</v>
      </c>
      <c r="G23" s="32">
        <v>631799.44046811003</v>
      </c>
      <c r="H23" s="32">
        <v>0.18863365607404001</v>
      </c>
    </row>
    <row r="24" spans="1:8" ht="14.25">
      <c r="A24" s="32">
        <v>23</v>
      </c>
      <c r="B24" s="33">
        <v>37</v>
      </c>
      <c r="C24" s="32">
        <v>88902.793000000005</v>
      </c>
      <c r="D24" s="32">
        <v>1019371.35372301</v>
      </c>
      <c r="E24" s="32">
        <v>857959.15918527497</v>
      </c>
      <c r="F24" s="32">
        <v>161412.194537734</v>
      </c>
      <c r="G24" s="32">
        <v>857959.15918527497</v>
      </c>
      <c r="H24" s="32">
        <v>0.158344840619873</v>
      </c>
    </row>
    <row r="25" spans="1:8" ht="14.25">
      <c r="A25" s="32">
        <v>24</v>
      </c>
      <c r="B25" s="33">
        <v>38</v>
      </c>
      <c r="C25" s="32">
        <v>75186.823000000004</v>
      </c>
      <c r="D25" s="32">
        <v>417858.017175221</v>
      </c>
      <c r="E25" s="32">
        <v>393543.54421769897</v>
      </c>
      <c r="F25" s="32">
        <v>24314.472957522099</v>
      </c>
      <c r="G25" s="32">
        <v>393543.54421769897</v>
      </c>
      <c r="H25" s="32">
        <v>5.8188360539044699E-2</v>
      </c>
    </row>
    <row r="26" spans="1:8" ht="14.25">
      <c r="A26" s="32">
        <v>25</v>
      </c>
      <c r="B26" s="33">
        <v>39</v>
      </c>
      <c r="C26" s="32">
        <v>103332.815</v>
      </c>
      <c r="D26" s="32">
        <v>173625.259878746</v>
      </c>
      <c r="E26" s="32">
        <v>129600.919973396</v>
      </c>
      <c r="F26" s="32">
        <v>44024.339905349501</v>
      </c>
      <c r="G26" s="32">
        <v>129600.919973396</v>
      </c>
      <c r="H26" s="32">
        <v>0.253559533538465</v>
      </c>
    </row>
    <row r="27" spans="1:8" ht="14.25">
      <c r="A27" s="32">
        <v>26</v>
      </c>
      <c r="B27" s="33">
        <v>40</v>
      </c>
      <c r="C27" s="32">
        <v>49</v>
      </c>
      <c r="D27" s="32">
        <v>188.46180000000001</v>
      </c>
      <c r="E27" s="32">
        <v>151.7671</v>
      </c>
      <c r="F27" s="32">
        <v>36.694699999999997</v>
      </c>
      <c r="G27" s="32">
        <v>151.7671</v>
      </c>
      <c r="H27" s="32">
        <v>0.194706301223909</v>
      </c>
    </row>
    <row r="28" spans="1:8" ht="14.25">
      <c r="A28" s="32">
        <v>27</v>
      </c>
      <c r="B28" s="33">
        <v>42</v>
      </c>
      <c r="C28" s="32">
        <v>5400.9589999999998</v>
      </c>
      <c r="D28" s="32">
        <v>140468.5986</v>
      </c>
      <c r="E28" s="32">
        <v>116738.21249999999</v>
      </c>
      <c r="F28" s="32">
        <v>23730.3861</v>
      </c>
      <c r="G28" s="32">
        <v>116738.21249999999</v>
      </c>
      <c r="H28" s="32">
        <v>0.168937302261945</v>
      </c>
    </row>
    <row r="29" spans="1:8" ht="14.25">
      <c r="A29" s="32">
        <v>28</v>
      </c>
      <c r="B29" s="33">
        <v>75</v>
      </c>
      <c r="C29" s="32">
        <v>695</v>
      </c>
      <c r="D29" s="32">
        <v>485829.91452991503</v>
      </c>
      <c r="E29" s="32">
        <v>457331.14974358998</v>
      </c>
      <c r="F29" s="32">
        <v>28498.764786324798</v>
      </c>
      <c r="G29" s="32">
        <v>457331.14974358998</v>
      </c>
      <c r="H29" s="32">
        <v>5.8659962949996598E-2</v>
      </c>
    </row>
    <row r="30" spans="1:8" ht="14.25">
      <c r="A30" s="32">
        <v>29</v>
      </c>
      <c r="B30" s="33">
        <v>76</v>
      </c>
      <c r="C30" s="32">
        <v>12747</v>
      </c>
      <c r="D30" s="32">
        <v>696230.09980256401</v>
      </c>
      <c r="E30" s="32">
        <v>649728.93130170903</v>
      </c>
      <c r="F30" s="32">
        <v>46501.168500854699</v>
      </c>
      <c r="G30" s="32">
        <v>649728.93130170903</v>
      </c>
      <c r="H30" s="32">
        <v>6.6789942741690506E-2</v>
      </c>
    </row>
    <row r="31" spans="1:8" ht="14.25">
      <c r="A31" s="32">
        <v>30</v>
      </c>
      <c r="B31" s="33">
        <v>99</v>
      </c>
      <c r="C31" s="32">
        <v>64</v>
      </c>
      <c r="D31" s="32">
        <v>92855.844868012995</v>
      </c>
      <c r="E31" s="32">
        <v>82007.590227668101</v>
      </c>
      <c r="F31" s="32">
        <v>10848.2546403449</v>
      </c>
      <c r="G31" s="32">
        <v>82007.590227668101</v>
      </c>
      <c r="H31" s="32">
        <v>0.11682899074113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BBG</cp:lastModifiedBy>
  <dcterms:created xsi:type="dcterms:W3CDTF">2013-06-21T00:28:37Z</dcterms:created>
  <dcterms:modified xsi:type="dcterms:W3CDTF">2014-02-07T00:57:38Z</dcterms:modified>
</cp:coreProperties>
</file>