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<sst xmlns="http://schemas.openxmlformats.org/spreadsheetml/2006/main" count="114" uniqueCount="71">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</sst>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4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367" Type="http://schemas.openxmlformats.org/officeDocument/2006/relationships/hyperlink" Target="cid:29a56584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9" sqref="O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>
      <c r="A3" s="37" t="s">
        <v>5</v>
      </c>
      <c r="B3" s="37"/>
      <c r="C3" s="37"/>
      <c r="D3" s="37"/>
      <c r="E3" s="15">
        <f>RA!D7</f>
        <v>21445031.4564</v>
      </c>
      <c r="F3" s="25">
        <f>RA!I7</f>
        <v>2094937.5819999999</v>
      </c>
      <c r="G3" s="16">
        <f>E3-F3</f>
        <v>19350093.874400001</v>
      </c>
      <c r="H3" s="27">
        <f>RA!J7</f>
        <v>9.7688715740950407</v>
      </c>
      <c r="I3" s="20">
        <f>SUM(I4:I39)</f>
        <v>21445038.210731816</v>
      </c>
      <c r="J3" s="21">
        <f>SUM(J4:J39)</f>
        <v>19350094.037226774</v>
      </c>
      <c r="K3" s="22">
        <f>E3-I3</f>
        <v>-6.7543318159878254</v>
      </c>
      <c r="L3" s="22">
        <f>G3-J3</f>
        <v>-0.1628267727792263</v>
      </c>
    </row>
    <row r="4" spans="1:12">
      <c r="A4" s="38">
        <f>RA!A8</f>
        <v>41685</v>
      </c>
      <c r="B4" s="12">
        <v>12</v>
      </c>
      <c r="C4" s="35" t="s">
        <v>6</v>
      </c>
      <c r="D4" s="35"/>
      <c r="E4" s="15">
        <f>VLOOKUP(C4,RA!B8:D39,3,0)</f>
        <v>1228973.5114</v>
      </c>
      <c r="F4" s="25">
        <f>VLOOKUP(C4,RA!B8:I43,8,0)</f>
        <v>-56765.9493</v>
      </c>
      <c r="G4" s="16">
        <f t="shared" ref="G4:G39" si="0">E4-F4</f>
        <v>1285739.4606999999</v>
      </c>
      <c r="H4" s="27">
        <f>RA!J8</f>
        <v>-4.6189725631543004</v>
      </c>
      <c r="I4" s="20">
        <f>VLOOKUP(B4,RMS!B:D,3,FALSE)</f>
        <v>1228974.7202794901</v>
      </c>
      <c r="J4" s="21">
        <f>VLOOKUP(B4,RMS!B:E,4,FALSE)</f>
        <v>1285739.4636111101</v>
      </c>
      <c r="K4" s="22">
        <f t="shared" ref="K4:K39" si="1">E4-I4</f>
        <v>-1.2088794901501387</v>
      </c>
      <c r="L4" s="22">
        <f t="shared" ref="L4:L39" si="2">G4-J4</f>
        <v>-2.9111101757735014E-3</v>
      </c>
    </row>
    <row r="5" spans="1:12">
      <c r="A5" s="38"/>
      <c r="B5" s="12">
        <v>13</v>
      </c>
      <c r="C5" s="35" t="s">
        <v>7</v>
      </c>
      <c r="D5" s="35"/>
      <c r="E5" s="15">
        <f>VLOOKUP(C5,RA!B8:D40,3,0)</f>
        <v>377924.20449999999</v>
      </c>
      <c r="F5" s="25">
        <f>VLOOKUP(C5,RA!B9:I44,8,0)</f>
        <v>76461.016000000003</v>
      </c>
      <c r="G5" s="16">
        <f t="shared" si="0"/>
        <v>301463.18849999999</v>
      </c>
      <c r="H5" s="27">
        <f>RA!J9</f>
        <v>20.2318388421719</v>
      </c>
      <c r="I5" s="20">
        <f>VLOOKUP(B5,RMS!B:D,3,FALSE)</f>
        <v>377924.48276660597</v>
      </c>
      <c r="J5" s="21">
        <f>VLOOKUP(B5,RMS!B:E,4,FALSE)</f>
        <v>301463.20459814701</v>
      </c>
      <c r="K5" s="22">
        <f t="shared" si="1"/>
        <v>-0.27826660597929731</v>
      </c>
      <c r="L5" s="22">
        <f t="shared" si="2"/>
        <v>-1.6098147025331855E-2</v>
      </c>
    </row>
    <row r="6" spans="1:12">
      <c r="A6" s="38"/>
      <c r="B6" s="12">
        <v>14</v>
      </c>
      <c r="C6" s="35" t="s">
        <v>8</v>
      </c>
      <c r="D6" s="35"/>
      <c r="E6" s="15">
        <f>VLOOKUP(C6,RA!B10:D41,3,0)</f>
        <v>288993.56530000002</v>
      </c>
      <c r="F6" s="25">
        <f>VLOOKUP(C6,RA!B10:I45,8,0)</f>
        <v>69870.1921</v>
      </c>
      <c r="G6" s="16">
        <f t="shared" si="0"/>
        <v>219123.37320000003</v>
      </c>
      <c r="H6" s="27">
        <f>RA!J10</f>
        <v>24.1770753710273</v>
      </c>
      <c r="I6" s="20">
        <f>VLOOKUP(B6,RMS!B:D,3,FALSE)</f>
        <v>288996.072936752</v>
      </c>
      <c r="J6" s="21">
        <f>VLOOKUP(B6,RMS!B:E,4,FALSE)</f>
        <v>219123.372304274</v>
      </c>
      <c r="K6" s="22">
        <f t="shared" si="1"/>
        <v>-2.5076367519795895</v>
      </c>
      <c r="L6" s="22">
        <f t="shared" si="2"/>
        <v>8.95726028829813E-4</v>
      </c>
    </row>
    <row r="7" spans="1:12">
      <c r="A7" s="38"/>
      <c r="B7" s="12">
        <v>15</v>
      </c>
      <c r="C7" s="35" t="s">
        <v>9</v>
      </c>
      <c r="D7" s="35"/>
      <c r="E7" s="15">
        <f>VLOOKUP(C7,RA!B10:D42,3,0)</f>
        <v>138533.02359999999</v>
      </c>
      <c r="F7" s="25">
        <f>VLOOKUP(C7,RA!B11:I46,8,0)</f>
        <v>23292.741699999999</v>
      </c>
      <c r="G7" s="16">
        <f t="shared" si="0"/>
        <v>115240.28189999999</v>
      </c>
      <c r="H7" s="27">
        <f>RA!J11</f>
        <v>16.813854989013599</v>
      </c>
      <c r="I7" s="20">
        <f>VLOOKUP(B7,RMS!B:D,3,FALSE)</f>
        <v>138533.098286325</v>
      </c>
      <c r="J7" s="21">
        <f>VLOOKUP(B7,RMS!B:E,4,FALSE)</f>
        <v>115240.28122222199</v>
      </c>
      <c r="K7" s="22">
        <f t="shared" si="1"/>
        <v>-7.4686325009679422E-2</v>
      </c>
      <c r="L7" s="22">
        <f t="shared" si="2"/>
        <v>6.7777799267787486E-4</v>
      </c>
    </row>
    <row r="8" spans="1:12">
      <c r="A8" s="38"/>
      <c r="B8" s="12">
        <v>16</v>
      </c>
      <c r="C8" s="35" t="s">
        <v>10</v>
      </c>
      <c r="D8" s="35"/>
      <c r="E8" s="15">
        <f>VLOOKUP(C8,RA!B12:D43,3,0)</f>
        <v>400954.24359999999</v>
      </c>
      <c r="F8" s="25">
        <f>VLOOKUP(C8,RA!B12:I47,8,0)</f>
        <v>21567.968099999998</v>
      </c>
      <c r="G8" s="16">
        <f t="shared" si="0"/>
        <v>379386.27549999999</v>
      </c>
      <c r="H8" s="27">
        <f>RA!J12</f>
        <v>5.3791594537945899</v>
      </c>
      <c r="I8" s="20">
        <f>VLOOKUP(B8,RMS!B:D,3,FALSE)</f>
        <v>400954.26355812</v>
      </c>
      <c r="J8" s="21">
        <f>VLOOKUP(B8,RMS!B:E,4,FALSE)</f>
        <v>379386.27513247897</v>
      </c>
      <c r="K8" s="22">
        <f t="shared" si="1"/>
        <v>-1.9958120014052838E-2</v>
      </c>
      <c r="L8" s="22">
        <f t="shared" si="2"/>
        <v>3.6752101732417941E-4</v>
      </c>
    </row>
    <row r="9" spans="1:12">
      <c r="A9" s="38"/>
      <c r="B9" s="12">
        <v>17</v>
      </c>
      <c r="C9" s="35" t="s">
        <v>11</v>
      </c>
      <c r="D9" s="35"/>
      <c r="E9" s="15">
        <f>VLOOKUP(C9,RA!B12:D44,3,0)</f>
        <v>667539.73439999996</v>
      </c>
      <c r="F9" s="25">
        <f>VLOOKUP(C9,RA!B13:I48,8,0)</f>
        <v>83718.541700000002</v>
      </c>
      <c r="G9" s="16">
        <f t="shared" si="0"/>
        <v>583821.19270000001</v>
      </c>
      <c r="H9" s="27">
        <f>RA!J13</f>
        <v>12.541357073710101</v>
      </c>
      <c r="I9" s="20">
        <f>VLOOKUP(B9,RMS!B:D,3,FALSE)</f>
        <v>667540.22305042704</v>
      </c>
      <c r="J9" s="21">
        <f>VLOOKUP(B9,RMS!B:E,4,FALSE)</f>
        <v>583821.193249573</v>
      </c>
      <c r="K9" s="22">
        <f t="shared" si="1"/>
        <v>-0.48865042708348483</v>
      </c>
      <c r="L9" s="22">
        <f t="shared" si="2"/>
        <v>-5.4957298561930656E-4</v>
      </c>
    </row>
    <row r="10" spans="1:12">
      <c r="A10" s="38"/>
      <c r="B10" s="12">
        <v>18</v>
      </c>
      <c r="C10" s="35" t="s">
        <v>12</v>
      </c>
      <c r="D10" s="35"/>
      <c r="E10" s="15">
        <f>VLOOKUP(C10,RA!B14:D45,3,0)</f>
        <v>184082.5006</v>
      </c>
      <c r="F10" s="25">
        <f>VLOOKUP(C10,RA!B14:I49,8,0)</f>
        <v>14752.327799999999</v>
      </c>
      <c r="G10" s="16">
        <f t="shared" si="0"/>
        <v>169330.1728</v>
      </c>
      <c r="H10" s="27">
        <f>RA!J14</f>
        <v>8.0139762073614502</v>
      </c>
      <c r="I10" s="20">
        <f>VLOOKUP(B10,RMS!B:D,3,FALSE)</f>
        <v>184082.501582906</v>
      </c>
      <c r="J10" s="21">
        <f>VLOOKUP(B10,RMS!B:E,4,FALSE)</f>
        <v>169330.17275470099</v>
      </c>
      <c r="K10" s="22">
        <f t="shared" si="1"/>
        <v>-9.8290599999018013E-4</v>
      </c>
      <c r="L10" s="22">
        <f t="shared" si="2"/>
        <v>4.5299006160348654E-5</v>
      </c>
    </row>
    <row r="11" spans="1:12">
      <c r="A11" s="38"/>
      <c r="B11" s="12">
        <v>19</v>
      </c>
      <c r="C11" s="35" t="s">
        <v>13</v>
      </c>
      <c r="D11" s="35"/>
      <c r="E11" s="15">
        <f>VLOOKUP(C11,RA!B14:D46,3,0)</f>
        <v>179428.67629999999</v>
      </c>
      <c r="F11" s="25">
        <f>VLOOKUP(C11,RA!B15:I50,8,0)</f>
        <v>916.37270000000001</v>
      </c>
      <c r="G11" s="16">
        <f t="shared" si="0"/>
        <v>178512.30359999998</v>
      </c>
      <c r="H11" s="27">
        <f>RA!J15</f>
        <v>0.51071697060722299</v>
      </c>
      <c r="I11" s="20">
        <f>VLOOKUP(B11,RMS!B:D,3,FALSE)</f>
        <v>179428.69589572601</v>
      </c>
      <c r="J11" s="21">
        <f>VLOOKUP(B11,RMS!B:E,4,FALSE)</f>
        <v>178512.30104188001</v>
      </c>
      <c r="K11" s="22">
        <f t="shared" si="1"/>
        <v>-1.9595726014813408E-2</v>
      </c>
      <c r="L11" s="22">
        <f t="shared" si="2"/>
        <v>2.5581199734006077E-3</v>
      </c>
    </row>
    <row r="12" spans="1:12">
      <c r="A12" s="38"/>
      <c r="B12" s="12">
        <v>21</v>
      </c>
      <c r="C12" s="35" t="s">
        <v>14</v>
      </c>
      <c r="D12" s="35"/>
      <c r="E12" s="15">
        <f>VLOOKUP(C12,RA!B16:D47,3,0)</f>
        <v>981198.92059999995</v>
      </c>
      <c r="F12" s="25">
        <f>VLOOKUP(C12,RA!B16:I51,8,0)</f>
        <v>32058.3809</v>
      </c>
      <c r="G12" s="16">
        <f t="shared" si="0"/>
        <v>949140.53969999996</v>
      </c>
      <c r="H12" s="27">
        <f>RA!J16</f>
        <v>3.2672662216542601</v>
      </c>
      <c r="I12" s="20">
        <f>VLOOKUP(B12,RMS!B:D,3,FALSE)</f>
        <v>981198.81850000005</v>
      </c>
      <c r="J12" s="21">
        <f>VLOOKUP(B12,RMS!B:E,4,FALSE)</f>
        <v>949140.53969999996</v>
      </c>
      <c r="K12" s="22">
        <f t="shared" si="1"/>
        <v>0.1020999999018386</v>
      </c>
      <c r="L12" s="22">
        <f t="shared" si="2"/>
        <v>0</v>
      </c>
    </row>
    <row r="13" spans="1:12">
      <c r="A13" s="38"/>
      <c r="B13" s="12">
        <v>22</v>
      </c>
      <c r="C13" s="35" t="s">
        <v>15</v>
      </c>
      <c r="D13" s="35"/>
      <c r="E13" s="15">
        <f>VLOOKUP(C13,RA!B16:D48,3,0)</f>
        <v>796826.97730000003</v>
      </c>
      <c r="F13" s="25">
        <f>VLOOKUP(C13,RA!B17:I52,8,0)</f>
        <v>-36128.564400000003</v>
      </c>
      <c r="G13" s="16">
        <f t="shared" si="0"/>
        <v>832955.54170000006</v>
      </c>
      <c r="H13" s="27">
        <f>RA!J17</f>
        <v>-4.5340538698149304</v>
      </c>
      <c r="I13" s="20">
        <f>VLOOKUP(B13,RMS!B:D,3,FALSE)</f>
        <v>796827.16693333304</v>
      </c>
      <c r="J13" s="21">
        <f>VLOOKUP(B13,RMS!B:E,4,FALSE)</f>
        <v>832955.54234871804</v>
      </c>
      <c r="K13" s="22">
        <f t="shared" si="1"/>
        <v>-0.18963333300780505</v>
      </c>
      <c r="L13" s="22">
        <f t="shared" si="2"/>
        <v>-6.4871797803789377E-4</v>
      </c>
    </row>
    <row r="14" spans="1:12">
      <c r="A14" s="38"/>
      <c r="B14" s="12">
        <v>23</v>
      </c>
      <c r="C14" s="35" t="s">
        <v>16</v>
      </c>
      <c r="D14" s="35"/>
      <c r="E14" s="15">
        <f>VLOOKUP(C14,RA!B18:D49,3,0)</f>
        <v>2577468.3747999999</v>
      </c>
      <c r="F14" s="25">
        <f>VLOOKUP(C14,RA!B18:I53,8,0)</f>
        <v>350563.12829999998</v>
      </c>
      <c r="G14" s="16">
        <f t="shared" si="0"/>
        <v>2226905.2464999999</v>
      </c>
      <c r="H14" s="27">
        <f>RA!J18</f>
        <v>13.6010641964599</v>
      </c>
      <c r="I14" s="20">
        <f>VLOOKUP(B14,RMS!B:D,3,FALSE)</f>
        <v>2577468.6735188002</v>
      </c>
      <c r="J14" s="21">
        <f>VLOOKUP(B14,RMS!B:E,4,FALSE)</f>
        <v>2226905.24257692</v>
      </c>
      <c r="K14" s="22">
        <f t="shared" si="1"/>
        <v>-0.2987188003025949</v>
      </c>
      <c r="L14" s="22">
        <f t="shared" si="2"/>
        <v>3.9230799302458763E-3</v>
      </c>
    </row>
    <row r="15" spans="1:12">
      <c r="A15" s="38"/>
      <c r="B15" s="12">
        <v>24</v>
      </c>
      <c r="C15" s="35" t="s">
        <v>17</v>
      </c>
      <c r="D15" s="35"/>
      <c r="E15" s="15">
        <f>VLOOKUP(C15,RA!B18:D50,3,0)</f>
        <v>834834.17240000004</v>
      </c>
      <c r="F15" s="25">
        <f>VLOOKUP(C15,RA!B19:I54,8,0)</f>
        <v>105049.5031</v>
      </c>
      <c r="G15" s="16">
        <f t="shared" si="0"/>
        <v>729784.66930000007</v>
      </c>
      <c r="H15" s="27">
        <f>RA!J19</f>
        <v>12.583277802105499</v>
      </c>
      <c r="I15" s="20">
        <f>VLOOKUP(B15,RMS!B:D,3,FALSE)</f>
        <v>834834.06629145297</v>
      </c>
      <c r="J15" s="21">
        <f>VLOOKUP(B15,RMS!B:E,4,FALSE)</f>
        <v>729784.66974700894</v>
      </c>
      <c r="K15" s="22">
        <f t="shared" si="1"/>
        <v>0.1061085470719263</v>
      </c>
      <c r="L15" s="22">
        <f t="shared" si="2"/>
        <v>-4.4700887519866228E-4</v>
      </c>
    </row>
    <row r="16" spans="1:12">
      <c r="A16" s="38"/>
      <c r="B16" s="12">
        <v>25</v>
      </c>
      <c r="C16" s="35" t="s">
        <v>18</v>
      </c>
      <c r="D16" s="35"/>
      <c r="E16" s="15">
        <f>VLOOKUP(C16,RA!B20:D51,3,0)</f>
        <v>759066.67409999995</v>
      </c>
      <c r="F16" s="25">
        <f>VLOOKUP(C16,RA!B20:I55,8,0)</f>
        <v>75709.873500000002</v>
      </c>
      <c r="G16" s="16">
        <f t="shared" si="0"/>
        <v>683356.80059999996</v>
      </c>
      <c r="H16" s="27">
        <f>RA!J20</f>
        <v>9.9740742260574997</v>
      </c>
      <c r="I16" s="20">
        <f>VLOOKUP(B16,RMS!B:D,3,FALSE)</f>
        <v>759066.73320000002</v>
      </c>
      <c r="J16" s="21">
        <f>VLOOKUP(B16,RMS!B:E,4,FALSE)</f>
        <v>683356.80059999996</v>
      </c>
      <c r="K16" s="22">
        <f t="shared" si="1"/>
        <v>-5.9100000071339309E-2</v>
      </c>
      <c r="L16" s="22">
        <f t="shared" si="2"/>
        <v>0</v>
      </c>
    </row>
    <row r="17" spans="1:12">
      <c r="A17" s="38"/>
      <c r="B17" s="12">
        <v>26</v>
      </c>
      <c r="C17" s="35" t="s">
        <v>19</v>
      </c>
      <c r="D17" s="35"/>
      <c r="E17" s="15">
        <f>VLOOKUP(C17,RA!B20:D52,3,0)</f>
        <v>545527.16509999998</v>
      </c>
      <c r="F17" s="25">
        <f>VLOOKUP(C17,RA!B21:I56,8,0)</f>
        <v>18855.4532</v>
      </c>
      <c r="G17" s="16">
        <f t="shared" si="0"/>
        <v>526671.71189999999</v>
      </c>
      <c r="H17" s="27">
        <f>RA!J21</f>
        <v>3.4563729189441199</v>
      </c>
      <c r="I17" s="20">
        <f>VLOOKUP(B17,RMS!B:D,3,FALSE)</f>
        <v>545527.05485241697</v>
      </c>
      <c r="J17" s="21">
        <f>VLOOKUP(B17,RMS!B:E,4,FALSE)</f>
        <v>526671.71158931195</v>
      </c>
      <c r="K17" s="22">
        <f t="shared" si="1"/>
        <v>0.11024758301209658</v>
      </c>
      <c r="L17" s="22">
        <f t="shared" si="2"/>
        <v>3.1068804673850536E-4</v>
      </c>
    </row>
    <row r="18" spans="1:12">
      <c r="A18" s="38"/>
      <c r="B18" s="12">
        <v>27</v>
      </c>
      <c r="C18" s="35" t="s">
        <v>20</v>
      </c>
      <c r="D18" s="35"/>
      <c r="E18" s="15">
        <f>VLOOKUP(C18,RA!B22:D53,3,0)</f>
        <v>1423597.9539000001</v>
      </c>
      <c r="F18" s="25">
        <f>VLOOKUP(C18,RA!B22:I57,8,0)</f>
        <v>168116.53320000001</v>
      </c>
      <c r="G18" s="16">
        <f t="shared" si="0"/>
        <v>1255481.4207000001</v>
      </c>
      <c r="H18" s="27">
        <f>RA!J22</f>
        <v>11.8092704994018</v>
      </c>
      <c r="I18" s="20">
        <f>VLOOKUP(B18,RMS!B:D,3,FALSE)</f>
        <v>1423598.1680999999</v>
      </c>
      <c r="J18" s="21">
        <f>VLOOKUP(B18,RMS!B:E,4,FALSE)</f>
        <v>1255481.4210000001</v>
      </c>
      <c r="K18" s="22">
        <f t="shared" si="1"/>
        <v>-0.21419999981299043</v>
      </c>
      <c r="L18" s="22">
        <f t="shared" si="2"/>
        <v>-2.9999995604157448E-4</v>
      </c>
    </row>
    <row r="19" spans="1:12">
      <c r="A19" s="38"/>
      <c r="B19" s="12">
        <v>29</v>
      </c>
      <c r="C19" s="35" t="s">
        <v>21</v>
      </c>
      <c r="D19" s="35"/>
      <c r="E19" s="15">
        <f>VLOOKUP(C19,RA!B22:D54,3,0)</f>
        <v>4393653.4000000004</v>
      </c>
      <c r="F19" s="25">
        <f>VLOOKUP(C19,RA!B23:I58,8,0)</f>
        <v>387383.39279999997</v>
      </c>
      <c r="G19" s="16">
        <f t="shared" si="0"/>
        <v>4006270.0072000003</v>
      </c>
      <c r="H19" s="27">
        <f>RA!J23</f>
        <v>8.8168855740873902</v>
      </c>
      <c r="I19" s="20">
        <f>VLOOKUP(B19,RMS!B:D,3,FALSE)</f>
        <v>4393655.1919735</v>
      </c>
      <c r="J19" s="21">
        <f>VLOOKUP(B19,RMS!B:E,4,FALSE)</f>
        <v>4006270.0951136802</v>
      </c>
      <c r="K19" s="22">
        <f t="shared" si="1"/>
        <v>-1.7919734995812178</v>
      </c>
      <c r="L19" s="22">
        <f t="shared" si="2"/>
        <v>-8.7913679890334606E-2</v>
      </c>
    </row>
    <row r="20" spans="1:12">
      <c r="A20" s="38"/>
      <c r="B20" s="12">
        <v>31</v>
      </c>
      <c r="C20" s="35" t="s">
        <v>22</v>
      </c>
      <c r="D20" s="35"/>
      <c r="E20" s="15">
        <f>VLOOKUP(C20,RA!B24:D55,3,0)</f>
        <v>301113.50150000001</v>
      </c>
      <c r="F20" s="25">
        <f>VLOOKUP(C20,RA!B24:I59,8,0)</f>
        <v>54637.4686</v>
      </c>
      <c r="G20" s="16">
        <f t="shared" si="0"/>
        <v>246476.03290000002</v>
      </c>
      <c r="H20" s="27">
        <f>RA!J24</f>
        <v>18.145140728603302</v>
      </c>
      <c r="I20" s="20">
        <f>VLOOKUP(B20,RMS!B:D,3,FALSE)</f>
        <v>301113.47313172201</v>
      </c>
      <c r="J20" s="21">
        <f>VLOOKUP(B20,RMS!B:E,4,FALSE)</f>
        <v>246476.014225905</v>
      </c>
      <c r="K20" s="22">
        <f t="shared" si="1"/>
        <v>2.8368277999106795E-2</v>
      </c>
      <c r="L20" s="22">
        <f t="shared" si="2"/>
        <v>1.8674095015740022E-2</v>
      </c>
    </row>
    <row r="21" spans="1:12">
      <c r="A21" s="38"/>
      <c r="B21" s="12">
        <v>32</v>
      </c>
      <c r="C21" s="35" t="s">
        <v>23</v>
      </c>
      <c r="D21" s="35"/>
      <c r="E21" s="15">
        <f>VLOOKUP(C21,RA!B24:D56,3,0)</f>
        <v>274300.16210000002</v>
      </c>
      <c r="F21" s="25">
        <f>VLOOKUP(C21,RA!B25:I60,8,0)</f>
        <v>18884.389200000001</v>
      </c>
      <c r="G21" s="16">
        <f t="shared" si="0"/>
        <v>255415.77290000001</v>
      </c>
      <c r="H21" s="27">
        <f>RA!J25</f>
        <v>6.8845709223880904</v>
      </c>
      <c r="I21" s="20">
        <f>VLOOKUP(B21,RMS!B:D,3,FALSE)</f>
        <v>274300.16678013798</v>
      </c>
      <c r="J21" s="21">
        <f>VLOOKUP(B21,RMS!B:E,4,FALSE)</f>
        <v>255415.782333501</v>
      </c>
      <c r="K21" s="22">
        <f t="shared" si="1"/>
        <v>-4.6801379648968577E-3</v>
      </c>
      <c r="L21" s="22">
        <f t="shared" si="2"/>
        <v>-9.4335009925998747E-3</v>
      </c>
    </row>
    <row r="22" spans="1:12">
      <c r="A22" s="38"/>
      <c r="B22" s="12">
        <v>33</v>
      </c>
      <c r="C22" s="35" t="s">
        <v>24</v>
      </c>
      <c r="D22" s="35"/>
      <c r="E22" s="15">
        <f>VLOOKUP(C22,RA!B26:D57,3,0)</f>
        <v>492622.55790000001</v>
      </c>
      <c r="F22" s="25">
        <f>VLOOKUP(C22,RA!B26:I61,8,0)</f>
        <v>92945.242100000003</v>
      </c>
      <c r="G22" s="16">
        <f t="shared" si="0"/>
        <v>399677.31579999998</v>
      </c>
      <c r="H22" s="27">
        <f>RA!J26</f>
        <v>18.8674352421489</v>
      </c>
      <c r="I22" s="20">
        <f>VLOOKUP(B22,RMS!B:D,3,FALSE)</f>
        <v>492622.56158926</v>
      </c>
      <c r="J22" s="21">
        <f>VLOOKUP(B22,RMS!B:E,4,FALSE)</f>
        <v>399677.43735341902</v>
      </c>
      <c r="K22" s="22">
        <f t="shared" si="1"/>
        <v>-3.6892599891871214E-3</v>
      </c>
      <c r="L22" s="22">
        <f t="shared" si="2"/>
        <v>-0.12155341904144734</v>
      </c>
    </row>
    <row r="23" spans="1:12">
      <c r="A23" s="38"/>
      <c r="B23" s="12">
        <v>34</v>
      </c>
      <c r="C23" s="35" t="s">
        <v>25</v>
      </c>
      <c r="D23" s="35"/>
      <c r="E23" s="15">
        <f>VLOOKUP(C23,RA!B26:D58,3,0)</f>
        <v>273786.03220000002</v>
      </c>
      <c r="F23" s="25">
        <f>VLOOKUP(C23,RA!B27:I62,8,0)</f>
        <v>79734.594200000007</v>
      </c>
      <c r="G23" s="16">
        <f t="shared" si="0"/>
        <v>194051.43800000002</v>
      </c>
      <c r="H23" s="27">
        <f>RA!J27</f>
        <v>29.122959107626802</v>
      </c>
      <c r="I23" s="20">
        <f>VLOOKUP(B23,RMS!B:D,3,FALSE)</f>
        <v>273786.02233025501</v>
      </c>
      <c r="J23" s="21">
        <f>VLOOKUP(B23,RMS!B:E,4,FALSE)</f>
        <v>194051.450098801</v>
      </c>
      <c r="K23" s="22">
        <f t="shared" si="1"/>
        <v>9.8697450011968613E-3</v>
      </c>
      <c r="L23" s="22">
        <f t="shared" si="2"/>
        <v>-1.2098800973035395E-2</v>
      </c>
    </row>
    <row r="24" spans="1:12">
      <c r="A24" s="38"/>
      <c r="B24" s="12">
        <v>35</v>
      </c>
      <c r="C24" s="35" t="s">
        <v>26</v>
      </c>
      <c r="D24" s="35"/>
      <c r="E24" s="15">
        <f>VLOOKUP(C24,RA!B28:D59,3,0)</f>
        <v>650751.20559999999</v>
      </c>
      <c r="F24" s="25">
        <f>VLOOKUP(C24,RA!B28:I63,8,0)</f>
        <v>53863.881800000003</v>
      </c>
      <c r="G24" s="16">
        <f t="shared" si="0"/>
        <v>596887.32380000001</v>
      </c>
      <c r="H24" s="27">
        <f>RA!J28</f>
        <v>8.27718509569827</v>
      </c>
      <c r="I24" s="20">
        <f>VLOOKUP(B24,RMS!B:D,3,FALSE)</f>
        <v>650751.20540354005</v>
      </c>
      <c r="J24" s="21">
        <f>VLOOKUP(B24,RMS!B:E,4,FALSE)</f>
        <v>596887.30460698402</v>
      </c>
      <c r="K24" s="22">
        <f t="shared" si="1"/>
        <v>1.96459935978055E-4</v>
      </c>
      <c r="L24" s="22">
        <f t="shared" si="2"/>
        <v>1.9193015992641449E-2</v>
      </c>
    </row>
    <row r="25" spans="1:12">
      <c r="A25" s="38"/>
      <c r="B25" s="12">
        <v>36</v>
      </c>
      <c r="C25" s="35" t="s">
        <v>27</v>
      </c>
      <c r="D25" s="35"/>
      <c r="E25" s="15">
        <f>VLOOKUP(C25,RA!B28:D60,3,0)</f>
        <v>648714.40509999997</v>
      </c>
      <c r="F25" s="25">
        <f>VLOOKUP(C25,RA!B29:I64,8,0)</f>
        <v>117918.92230000001</v>
      </c>
      <c r="G25" s="16">
        <f t="shared" si="0"/>
        <v>530795.4828</v>
      </c>
      <c r="H25" s="27">
        <f>RA!J29</f>
        <v>18.177324470207001</v>
      </c>
      <c r="I25" s="20">
        <f>VLOOKUP(B25,RMS!B:D,3,FALSE)</f>
        <v>648714.40586283198</v>
      </c>
      <c r="J25" s="21">
        <f>VLOOKUP(B25,RMS!B:E,4,FALSE)</f>
        <v>530795.463815353</v>
      </c>
      <c r="K25" s="22">
        <f t="shared" si="1"/>
        <v>-7.6283200178295374E-4</v>
      </c>
      <c r="L25" s="22">
        <f t="shared" si="2"/>
        <v>1.8984647002071142E-2</v>
      </c>
    </row>
    <row r="26" spans="1:12">
      <c r="A26" s="38"/>
      <c r="B26" s="12">
        <v>37</v>
      </c>
      <c r="C26" s="35" t="s">
        <v>28</v>
      </c>
      <c r="D26" s="35"/>
      <c r="E26" s="15">
        <f>VLOOKUP(C26,RA!B30:D61,3,0)</f>
        <v>892633.87109999999</v>
      </c>
      <c r="F26" s="25">
        <f>VLOOKUP(C26,RA!B30:I65,8,0)</f>
        <v>150193.32680000001</v>
      </c>
      <c r="G26" s="16">
        <f t="shared" si="0"/>
        <v>742440.54429999995</v>
      </c>
      <c r="H26" s="27">
        <f>RA!J30</f>
        <v>16.825860149684399</v>
      </c>
      <c r="I26" s="20">
        <f>VLOOKUP(B26,RMS!B:D,3,FALSE)</f>
        <v>892633.87480708002</v>
      </c>
      <c r="J26" s="21">
        <f>VLOOKUP(B26,RMS!B:E,4,FALSE)</f>
        <v>742440.53463515197</v>
      </c>
      <c r="K26" s="22">
        <f t="shared" si="1"/>
        <v>-3.7070800317451358E-3</v>
      </c>
      <c r="L26" s="22">
        <f t="shared" si="2"/>
        <v>9.664847981184721E-3</v>
      </c>
    </row>
    <row r="27" spans="1:12">
      <c r="A27" s="38"/>
      <c r="B27" s="12">
        <v>38</v>
      </c>
      <c r="C27" s="35" t="s">
        <v>29</v>
      </c>
      <c r="D27" s="35"/>
      <c r="E27" s="15">
        <f>VLOOKUP(C27,RA!B30:D62,3,0)</f>
        <v>533358.07479999994</v>
      </c>
      <c r="F27" s="25">
        <f>VLOOKUP(C27,RA!B31:I66,8,0)</f>
        <v>48673.5913</v>
      </c>
      <c r="G27" s="16">
        <f t="shared" si="0"/>
        <v>484684.48349999997</v>
      </c>
      <c r="H27" s="27">
        <f>RA!J31</f>
        <v>9.1258750171264893</v>
      </c>
      <c r="I27" s="20">
        <f>VLOOKUP(B27,RMS!B:D,3,FALSE)</f>
        <v>533358.06866017706</v>
      </c>
      <c r="J27" s="21">
        <f>VLOOKUP(B27,RMS!B:E,4,FALSE)</f>
        <v>484684.477614159</v>
      </c>
      <c r="K27" s="22">
        <f t="shared" si="1"/>
        <v>6.1398228863254189E-3</v>
      </c>
      <c r="L27" s="22">
        <f t="shared" si="2"/>
        <v>5.8858409756794572E-3</v>
      </c>
    </row>
    <row r="28" spans="1:12">
      <c r="A28" s="38"/>
      <c r="B28" s="12">
        <v>39</v>
      </c>
      <c r="C28" s="35" t="s">
        <v>30</v>
      </c>
      <c r="D28" s="35"/>
      <c r="E28" s="15">
        <f>VLOOKUP(C28,RA!B32:D63,3,0)</f>
        <v>176720.37090000001</v>
      </c>
      <c r="F28" s="25">
        <f>VLOOKUP(C28,RA!B32:I67,8,0)</f>
        <v>44650.109600000003</v>
      </c>
      <c r="G28" s="16">
        <f t="shared" si="0"/>
        <v>132070.26130000001</v>
      </c>
      <c r="H28" s="27">
        <f>RA!J32</f>
        <v>25.265966437602099</v>
      </c>
      <c r="I28" s="20">
        <f>VLOOKUP(B28,RMS!B:D,3,FALSE)</f>
        <v>176720.33475121399</v>
      </c>
      <c r="J28" s="21">
        <f>VLOOKUP(B28,RMS!B:E,4,FALSE)</f>
        <v>132070.248956884</v>
      </c>
      <c r="K28" s="22">
        <f t="shared" si="1"/>
        <v>3.6148786020930856E-2</v>
      </c>
      <c r="L28" s="22">
        <f t="shared" si="2"/>
        <v>1.2343116017291322E-2</v>
      </c>
    </row>
    <row r="29" spans="1:12">
      <c r="A29" s="38"/>
      <c r="B29" s="12">
        <v>40</v>
      </c>
      <c r="C29" s="35" t="s">
        <v>31</v>
      </c>
      <c r="D29" s="35"/>
      <c r="E29" s="15">
        <f>VLOOKUP(C29,RA!B32:D64,3,0)</f>
        <v>38.4619</v>
      </c>
      <c r="F29" s="25">
        <f>VLOOKUP(C29,RA!B33:I68,8,0)</f>
        <v>7.4889000000000001</v>
      </c>
      <c r="G29" s="16">
        <f t="shared" si="0"/>
        <v>30.972999999999999</v>
      </c>
      <c r="H29" s="27">
        <f>RA!J33</f>
        <v>19.470956973004501</v>
      </c>
      <c r="I29" s="20">
        <f>VLOOKUP(B29,RMS!B:D,3,FALSE)</f>
        <v>38.461599999999997</v>
      </c>
      <c r="J29" s="21">
        <f>VLOOKUP(B29,RMS!B:E,4,FALSE)</f>
        <v>30.972999999999999</v>
      </c>
      <c r="K29" s="22">
        <f t="shared" si="1"/>
        <v>3.0000000000285354E-4</v>
      </c>
      <c r="L29" s="22">
        <f t="shared" si="2"/>
        <v>0</v>
      </c>
    </row>
    <row r="30" spans="1:12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8"/>
      <c r="B31" s="12">
        <v>42</v>
      </c>
      <c r="C31" s="35" t="s">
        <v>32</v>
      </c>
      <c r="D31" s="35"/>
      <c r="E31" s="15">
        <f>VLOOKUP(C31,RA!B34:D66,3,0)</f>
        <v>104934.6302</v>
      </c>
      <c r="F31" s="25">
        <f>VLOOKUP(C31,RA!B35:I70,8,0)</f>
        <v>10779.588299999999</v>
      </c>
      <c r="G31" s="16">
        <f t="shared" si="0"/>
        <v>94155.041899999997</v>
      </c>
      <c r="H31" s="27">
        <f>RA!J35</f>
        <v>10.2726700227129</v>
      </c>
      <c r="I31" s="20">
        <f>VLOOKUP(B31,RMS!B:D,3,FALSE)</f>
        <v>104934.6298</v>
      </c>
      <c r="J31" s="21">
        <f>VLOOKUP(B31,RMS!B:E,4,FALSE)</f>
        <v>94155.040900000007</v>
      </c>
      <c r="K31" s="22">
        <f t="shared" si="1"/>
        <v>4.0000000444706529E-4</v>
      </c>
      <c r="L31" s="22">
        <f t="shared" si="2"/>
        <v>9.9999998928979039E-4</v>
      </c>
    </row>
    <row r="32" spans="1:12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8"/>
      <c r="B35" s="12">
        <v>75</v>
      </c>
      <c r="C35" s="35" t="s">
        <v>33</v>
      </c>
      <c r="D35" s="35"/>
      <c r="E35" s="15">
        <f>VLOOKUP(C35,RA!B8:D70,3,0)</f>
        <v>503605.98330000002</v>
      </c>
      <c r="F35" s="25">
        <f>VLOOKUP(C35,RA!B8:I74,8,0)</f>
        <v>30618.359</v>
      </c>
      <c r="G35" s="16">
        <f t="shared" si="0"/>
        <v>472987.62430000002</v>
      </c>
      <c r="H35" s="27">
        <f>RA!J39</f>
        <v>6.0798243101413902</v>
      </c>
      <c r="I35" s="20">
        <f>VLOOKUP(B35,RMS!B:D,3,FALSE)</f>
        <v>503605.98290598299</v>
      </c>
      <c r="J35" s="21">
        <f>VLOOKUP(B35,RMS!B:E,4,FALSE)</f>
        <v>472987.62324786303</v>
      </c>
      <c r="K35" s="22">
        <f t="shared" si="1"/>
        <v>3.9401702815666795E-4</v>
      </c>
      <c r="L35" s="22">
        <f t="shared" si="2"/>
        <v>1.0521369986236095E-3</v>
      </c>
    </row>
    <row r="36" spans="1:12">
      <c r="A36" s="38"/>
      <c r="B36" s="12">
        <v>76</v>
      </c>
      <c r="C36" s="35" t="s">
        <v>34</v>
      </c>
      <c r="D36" s="35"/>
      <c r="E36" s="15">
        <f>VLOOKUP(C36,RA!B8:D71,3,0)</f>
        <v>781063.87970000005</v>
      </c>
      <c r="F36" s="25">
        <f>VLOOKUP(C36,RA!B8:I75,8,0)</f>
        <v>51465.142899999999</v>
      </c>
      <c r="G36" s="16">
        <f t="shared" si="0"/>
        <v>729598.73680000007</v>
      </c>
      <c r="H36" s="27">
        <f>RA!J40</f>
        <v>6.5891080406595304</v>
      </c>
      <c r="I36" s="20">
        <f>VLOOKUP(B36,RMS!B:D,3,FALSE)</f>
        <v>781063.86916153796</v>
      </c>
      <c r="J36" s="21">
        <f>VLOOKUP(B36,RMS!B:E,4,FALSE)</f>
        <v>729598.74343846203</v>
      </c>
      <c r="K36" s="22">
        <f t="shared" si="1"/>
        <v>1.0538462083786726E-2</v>
      </c>
      <c r="L36" s="22">
        <f t="shared" si="2"/>
        <v>-6.6384619567543268E-3</v>
      </c>
    </row>
    <row r="37" spans="1:12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8"/>
      <c r="B39" s="12">
        <v>99</v>
      </c>
      <c r="C39" s="35" t="s">
        <v>35</v>
      </c>
      <c r="D39" s="35"/>
      <c r="E39" s="15">
        <f>VLOOKUP(C39,RA!B8:D74,3,0)</f>
        <v>32785.222199999997</v>
      </c>
      <c r="F39" s="25">
        <f>VLOOKUP(C39,RA!B8:I78,8,0)</f>
        <v>5144.5655999999999</v>
      </c>
      <c r="G39" s="16">
        <f t="shared" si="0"/>
        <v>27640.656599999995</v>
      </c>
      <c r="H39" s="27">
        <f>RA!J43</f>
        <v>15.6917210095956</v>
      </c>
      <c r="I39" s="20">
        <f>VLOOKUP(B39,RMS!B:D,3,FALSE)</f>
        <v>32785.222222222197</v>
      </c>
      <c r="J39" s="21">
        <f>VLOOKUP(B39,RMS!B:E,4,FALSE)</f>
        <v>27640.656410256401</v>
      </c>
      <c r="K39" s="22">
        <f t="shared" si="1"/>
        <v>-2.2222200641408563E-5</v>
      </c>
      <c r="L39" s="22">
        <f t="shared" si="2"/>
        <v>1.8974359409185126E-4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53" t="s">
        <v>47</v>
      </c>
      <c r="W1" s="41"/>
    </row>
    <row r="2" spans="1:23" ht="12.75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53"/>
      <c r="W2" s="41"/>
    </row>
    <row r="3" spans="1:23" ht="23.25" thickBot="1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54" t="s">
        <v>48</v>
      </c>
      <c r="W3" s="41"/>
    </row>
    <row r="4" spans="1:23" ht="15" thickTop="1" thickBot="1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52"/>
      <c r="W4" s="41"/>
    </row>
    <row r="5" spans="1:23" ht="15" thickTop="1" thickBot="1">
      <c r="A5" s="55"/>
      <c r="B5" s="56"/>
      <c r="C5" s="57"/>
      <c r="D5" s="58" t="s">
        <v>0</v>
      </c>
      <c r="E5" s="58" t="s">
        <v>60</v>
      </c>
      <c r="F5" s="58" t="s">
        <v>61</v>
      </c>
      <c r="G5" s="58" t="s">
        <v>49</v>
      </c>
      <c r="H5" s="58" t="s">
        <v>50</v>
      </c>
      <c r="I5" s="58" t="s">
        <v>1</v>
      </c>
      <c r="J5" s="58" t="s">
        <v>2</v>
      </c>
      <c r="K5" s="58" t="s">
        <v>51</v>
      </c>
      <c r="L5" s="58" t="s">
        <v>52</v>
      </c>
      <c r="M5" s="58" t="s">
        <v>53</v>
      </c>
      <c r="N5" s="58" t="s">
        <v>54</v>
      </c>
      <c r="O5" s="58" t="s">
        <v>55</v>
      </c>
      <c r="P5" s="58" t="s">
        <v>62</v>
      </c>
      <c r="Q5" s="58" t="s">
        <v>63</v>
      </c>
      <c r="R5" s="58" t="s">
        <v>56</v>
      </c>
      <c r="S5" s="58" t="s">
        <v>57</v>
      </c>
      <c r="T5" s="58" t="s">
        <v>58</v>
      </c>
      <c r="U5" s="59" t="s">
        <v>59</v>
      </c>
      <c r="V5" s="52"/>
      <c r="W5" s="52"/>
    </row>
    <row r="6" spans="1:23" ht="14.25" thickBot="1">
      <c r="A6" s="60" t="s">
        <v>3</v>
      </c>
      <c r="B6" s="42" t="s">
        <v>4</v>
      </c>
      <c r="C6" s="43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1"/>
      <c r="V6" s="52"/>
      <c r="W6" s="52"/>
    </row>
    <row r="7" spans="1:23" ht="14.25" thickBot="1">
      <c r="A7" s="44" t="s">
        <v>5</v>
      </c>
      <c r="B7" s="45"/>
      <c r="C7" s="46"/>
      <c r="D7" s="62">
        <v>21445031.4564</v>
      </c>
      <c r="E7" s="62">
        <v>17770884.041200001</v>
      </c>
      <c r="F7" s="63">
        <v>120.67509644811101</v>
      </c>
      <c r="G7" s="62">
        <v>21146809.532099999</v>
      </c>
      <c r="H7" s="63">
        <v>1.4102454738967201</v>
      </c>
      <c r="I7" s="62">
        <v>2094937.5819999999</v>
      </c>
      <c r="J7" s="63">
        <v>9.7688715740950407</v>
      </c>
      <c r="K7" s="62">
        <v>3121369.7889</v>
      </c>
      <c r="L7" s="63">
        <v>14.7604762040434</v>
      </c>
      <c r="M7" s="63">
        <v>-0.32884030932513297</v>
      </c>
      <c r="N7" s="62">
        <v>339545855.70569998</v>
      </c>
      <c r="O7" s="62">
        <v>1383491566.0209</v>
      </c>
      <c r="P7" s="62">
        <v>1062100</v>
      </c>
      <c r="Q7" s="62">
        <v>1431310</v>
      </c>
      <c r="R7" s="63">
        <v>-25.795250504782299</v>
      </c>
      <c r="S7" s="62">
        <v>20.191160395819601</v>
      </c>
      <c r="T7" s="62">
        <v>22.450007360320299</v>
      </c>
      <c r="U7" s="64">
        <v>-11.18730632722</v>
      </c>
      <c r="V7" s="52"/>
      <c r="W7" s="52"/>
    </row>
    <row r="8" spans="1:23" ht="14.25" thickBot="1">
      <c r="A8" s="47">
        <v>41685</v>
      </c>
      <c r="B8" s="50" t="s">
        <v>6</v>
      </c>
      <c r="C8" s="51"/>
      <c r="D8" s="65">
        <v>1228973.5114</v>
      </c>
      <c r="E8" s="65">
        <v>862165.00780000002</v>
      </c>
      <c r="F8" s="66">
        <v>142.54504651447101</v>
      </c>
      <c r="G8" s="65">
        <v>774651.5662</v>
      </c>
      <c r="H8" s="66">
        <v>58.648554398288397</v>
      </c>
      <c r="I8" s="65">
        <v>-56765.9493</v>
      </c>
      <c r="J8" s="66">
        <v>-4.6189725631543004</v>
      </c>
      <c r="K8" s="65">
        <v>193297.84020000001</v>
      </c>
      <c r="L8" s="66">
        <v>24.952875413162801</v>
      </c>
      <c r="M8" s="66">
        <v>-1.2936708927594101</v>
      </c>
      <c r="N8" s="65">
        <v>12990547.4034</v>
      </c>
      <c r="O8" s="65">
        <v>54894043.042300001</v>
      </c>
      <c r="P8" s="65">
        <v>48535</v>
      </c>
      <c r="Q8" s="65">
        <v>43273</v>
      </c>
      <c r="R8" s="66">
        <v>12.1600073949114</v>
      </c>
      <c r="S8" s="65">
        <v>25.321386863088499</v>
      </c>
      <c r="T8" s="65">
        <v>24.871461759064498</v>
      </c>
      <c r="U8" s="67">
        <v>1.7768580625408601</v>
      </c>
      <c r="V8" s="52"/>
      <c r="W8" s="52"/>
    </row>
    <row r="9" spans="1:23" ht="12" customHeight="1" thickBot="1">
      <c r="A9" s="48"/>
      <c r="B9" s="50" t="s">
        <v>7</v>
      </c>
      <c r="C9" s="51"/>
      <c r="D9" s="65">
        <v>377924.20449999999</v>
      </c>
      <c r="E9" s="65">
        <v>209789.92559999999</v>
      </c>
      <c r="F9" s="66">
        <v>180.14411484209</v>
      </c>
      <c r="G9" s="65">
        <v>199190.19519999999</v>
      </c>
      <c r="H9" s="66">
        <v>89.730324889003398</v>
      </c>
      <c r="I9" s="65">
        <v>76461.016000000003</v>
      </c>
      <c r="J9" s="66">
        <v>20.2318388421719</v>
      </c>
      <c r="K9" s="65">
        <v>44209.977899999998</v>
      </c>
      <c r="L9" s="66">
        <v>22.194856456468798</v>
      </c>
      <c r="M9" s="66">
        <v>0.72949681569508296</v>
      </c>
      <c r="N9" s="65">
        <v>3816723.5224000001</v>
      </c>
      <c r="O9" s="65">
        <v>9241080.2068000007</v>
      </c>
      <c r="P9" s="65">
        <v>16007</v>
      </c>
      <c r="Q9" s="65">
        <v>15873</v>
      </c>
      <c r="R9" s="66">
        <v>0.84420084420084895</v>
      </c>
      <c r="S9" s="65">
        <v>23.609933435372</v>
      </c>
      <c r="T9" s="65">
        <v>22.4756800856801</v>
      </c>
      <c r="U9" s="67">
        <v>4.8041361607255499</v>
      </c>
      <c r="V9" s="52"/>
      <c r="W9" s="52"/>
    </row>
    <row r="10" spans="1:23" ht="14.25" thickBot="1">
      <c r="A10" s="48"/>
      <c r="B10" s="50" t="s">
        <v>8</v>
      </c>
      <c r="C10" s="51"/>
      <c r="D10" s="65">
        <v>288993.56530000002</v>
      </c>
      <c r="E10" s="65">
        <v>131746.16949999999</v>
      </c>
      <c r="F10" s="66">
        <v>219.35633225374301</v>
      </c>
      <c r="G10" s="65">
        <v>348078.45289999997</v>
      </c>
      <c r="H10" s="66">
        <v>-16.9745892363451</v>
      </c>
      <c r="I10" s="65">
        <v>69870.1921</v>
      </c>
      <c r="J10" s="66">
        <v>24.1770753710273</v>
      </c>
      <c r="K10" s="65">
        <v>78839.580300000001</v>
      </c>
      <c r="L10" s="66">
        <v>22.649945620922999</v>
      </c>
      <c r="M10" s="66">
        <v>-0.113767579252321</v>
      </c>
      <c r="N10" s="65">
        <v>5246606.1283999998</v>
      </c>
      <c r="O10" s="65">
        <v>14323716.1085</v>
      </c>
      <c r="P10" s="65">
        <v>120173</v>
      </c>
      <c r="Q10" s="65">
        <v>170439</v>
      </c>
      <c r="R10" s="66">
        <v>-29.492076344029201</v>
      </c>
      <c r="S10" s="65">
        <v>2.4048127724197599</v>
      </c>
      <c r="T10" s="65">
        <v>2.3904031847171101</v>
      </c>
      <c r="U10" s="67">
        <v>0.59919790296812703</v>
      </c>
      <c r="V10" s="52"/>
      <c r="W10" s="52"/>
    </row>
    <row r="11" spans="1:23" ht="14.25" thickBot="1">
      <c r="A11" s="48"/>
      <c r="B11" s="50" t="s">
        <v>9</v>
      </c>
      <c r="C11" s="51"/>
      <c r="D11" s="65">
        <v>138533.02359999999</v>
      </c>
      <c r="E11" s="65">
        <v>72633.263300000006</v>
      </c>
      <c r="F11" s="66">
        <v>190.729449987414</v>
      </c>
      <c r="G11" s="65">
        <v>81483.916599999997</v>
      </c>
      <c r="H11" s="66">
        <v>70.012720768014702</v>
      </c>
      <c r="I11" s="65">
        <v>23292.741699999999</v>
      </c>
      <c r="J11" s="66">
        <v>16.813854989013599</v>
      </c>
      <c r="K11" s="65">
        <v>13916.3495</v>
      </c>
      <c r="L11" s="66">
        <v>17.078645799900102</v>
      </c>
      <c r="M11" s="66">
        <v>0.67376808839128399</v>
      </c>
      <c r="N11" s="65">
        <v>1677863.4413999999</v>
      </c>
      <c r="O11" s="65">
        <v>5859359.4064999996</v>
      </c>
      <c r="P11" s="65">
        <v>5749</v>
      </c>
      <c r="Q11" s="65">
        <v>5875</v>
      </c>
      <c r="R11" s="66">
        <v>-2.1446808510638302</v>
      </c>
      <c r="S11" s="65">
        <v>24.096890520090401</v>
      </c>
      <c r="T11" s="65">
        <v>29.2274887829787</v>
      </c>
      <c r="U11" s="67">
        <v>-21.291536593116501</v>
      </c>
      <c r="V11" s="52"/>
      <c r="W11" s="52"/>
    </row>
    <row r="12" spans="1:23" ht="14.25" thickBot="1">
      <c r="A12" s="48"/>
      <c r="B12" s="50" t="s">
        <v>10</v>
      </c>
      <c r="C12" s="51"/>
      <c r="D12" s="65">
        <v>400954.24359999999</v>
      </c>
      <c r="E12" s="65">
        <v>263445.37050000002</v>
      </c>
      <c r="F12" s="66">
        <v>152.19635207064701</v>
      </c>
      <c r="G12" s="65">
        <v>163215.39980000001</v>
      </c>
      <c r="H12" s="66">
        <v>145.65956649392101</v>
      </c>
      <c r="I12" s="65">
        <v>21567.968099999998</v>
      </c>
      <c r="J12" s="66">
        <v>5.3791594537945899</v>
      </c>
      <c r="K12" s="65">
        <v>23504.334900000002</v>
      </c>
      <c r="L12" s="66">
        <v>14.4008071106045</v>
      </c>
      <c r="M12" s="66">
        <v>-8.2383390478324006E-2</v>
      </c>
      <c r="N12" s="65">
        <v>3705238.0636999998</v>
      </c>
      <c r="O12" s="65">
        <v>16235730.318399999</v>
      </c>
      <c r="P12" s="65">
        <v>4185</v>
      </c>
      <c r="Q12" s="65">
        <v>3492</v>
      </c>
      <c r="R12" s="66">
        <v>19.845360824742301</v>
      </c>
      <c r="S12" s="65">
        <v>95.807465615292699</v>
      </c>
      <c r="T12" s="65">
        <v>103.85796174112301</v>
      </c>
      <c r="U12" s="67">
        <v>-8.4027858101956099</v>
      </c>
      <c r="V12" s="52"/>
      <c r="W12" s="52"/>
    </row>
    <row r="13" spans="1:23" ht="14.25" thickBot="1">
      <c r="A13" s="48"/>
      <c r="B13" s="50" t="s">
        <v>11</v>
      </c>
      <c r="C13" s="51"/>
      <c r="D13" s="65">
        <v>667539.73439999996</v>
      </c>
      <c r="E13" s="65">
        <v>397850.9791</v>
      </c>
      <c r="F13" s="66">
        <v>167.78637466472401</v>
      </c>
      <c r="G13" s="65">
        <v>467133.42879999999</v>
      </c>
      <c r="H13" s="66">
        <v>42.901298268209104</v>
      </c>
      <c r="I13" s="65">
        <v>83718.541700000002</v>
      </c>
      <c r="J13" s="66">
        <v>12.541357073710101</v>
      </c>
      <c r="K13" s="65">
        <v>62645.247600000002</v>
      </c>
      <c r="L13" s="66">
        <v>13.4105683168355</v>
      </c>
      <c r="M13" s="66">
        <v>0.33639094595900398</v>
      </c>
      <c r="N13" s="65">
        <v>7354075.8066999996</v>
      </c>
      <c r="O13" s="65">
        <v>25379036.2377</v>
      </c>
      <c r="P13" s="65">
        <v>23319</v>
      </c>
      <c r="Q13" s="65">
        <v>20924</v>
      </c>
      <c r="R13" s="66">
        <v>11.446186197667799</v>
      </c>
      <c r="S13" s="65">
        <v>28.6264305673485</v>
      </c>
      <c r="T13" s="65">
        <v>31.732831490154901</v>
      </c>
      <c r="U13" s="67">
        <v>-10.8515133086467</v>
      </c>
      <c r="V13" s="52"/>
      <c r="W13" s="52"/>
    </row>
    <row r="14" spans="1:23" ht="14.25" thickBot="1">
      <c r="A14" s="48"/>
      <c r="B14" s="50" t="s">
        <v>12</v>
      </c>
      <c r="C14" s="51"/>
      <c r="D14" s="65">
        <v>184082.5006</v>
      </c>
      <c r="E14" s="65">
        <v>132734.36910000001</v>
      </c>
      <c r="F14" s="66">
        <v>138.68488007150199</v>
      </c>
      <c r="G14" s="65">
        <v>172692.9706</v>
      </c>
      <c r="H14" s="66">
        <v>6.5952481797195004</v>
      </c>
      <c r="I14" s="65">
        <v>14752.327799999999</v>
      </c>
      <c r="J14" s="66">
        <v>8.0139762073614502</v>
      </c>
      <c r="K14" s="65">
        <v>29013.306199999999</v>
      </c>
      <c r="L14" s="66">
        <v>16.8005137089234</v>
      </c>
      <c r="M14" s="66">
        <v>-0.49153234387330902</v>
      </c>
      <c r="N14" s="65">
        <v>2557413.7656</v>
      </c>
      <c r="O14" s="65">
        <v>11983848.4714</v>
      </c>
      <c r="P14" s="65">
        <v>3760</v>
      </c>
      <c r="Q14" s="65">
        <v>4166</v>
      </c>
      <c r="R14" s="66">
        <v>-9.7455592894863194</v>
      </c>
      <c r="S14" s="65">
        <v>48.9581118617021</v>
      </c>
      <c r="T14" s="65">
        <v>45.647240926548299</v>
      </c>
      <c r="U14" s="67">
        <v>6.7626605872924603</v>
      </c>
      <c r="V14" s="52"/>
      <c r="W14" s="52"/>
    </row>
    <row r="15" spans="1:23" ht="14.25" thickBot="1">
      <c r="A15" s="48"/>
      <c r="B15" s="50" t="s">
        <v>13</v>
      </c>
      <c r="C15" s="51"/>
      <c r="D15" s="65">
        <v>179428.67629999999</v>
      </c>
      <c r="E15" s="65">
        <v>71413.604300000006</v>
      </c>
      <c r="F15" s="66">
        <v>251.252794280263</v>
      </c>
      <c r="G15" s="65">
        <v>100111.0061</v>
      </c>
      <c r="H15" s="66">
        <v>79.229720377368196</v>
      </c>
      <c r="I15" s="65">
        <v>916.37270000000001</v>
      </c>
      <c r="J15" s="66">
        <v>0.51071697060722299</v>
      </c>
      <c r="K15" s="65">
        <v>4783.8779000000004</v>
      </c>
      <c r="L15" s="66">
        <v>4.77857339204186</v>
      </c>
      <c r="M15" s="66">
        <v>-0.80844563361452004</v>
      </c>
      <c r="N15" s="65">
        <v>1854931.0855</v>
      </c>
      <c r="O15" s="65">
        <v>7662355.3059999999</v>
      </c>
      <c r="P15" s="65">
        <v>6816</v>
      </c>
      <c r="Q15" s="65">
        <v>5871</v>
      </c>
      <c r="R15" s="66">
        <v>16.096065406234001</v>
      </c>
      <c r="S15" s="65">
        <v>26.324629738849801</v>
      </c>
      <c r="T15" s="65">
        <v>28.4889415091126</v>
      </c>
      <c r="U15" s="67">
        <v>-8.2216228366119797</v>
      </c>
      <c r="V15" s="52"/>
      <c r="W15" s="52"/>
    </row>
    <row r="16" spans="1:23" ht="14.25" thickBot="1">
      <c r="A16" s="48"/>
      <c r="B16" s="50" t="s">
        <v>14</v>
      </c>
      <c r="C16" s="51"/>
      <c r="D16" s="65">
        <v>981198.92059999995</v>
      </c>
      <c r="E16" s="65">
        <v>571579.65240000002</v>
      </c>
      <c r="F16" s="66">
        <v>171.66442445598901</v>
      </c>
      <c r="G16" s="65">
        <v>1351235.2313999999</v>
      </c>
      <c r="H16" s="66">
        <v>-27.385040161853201</v>
      </c>
      <c r="I16" s="65">
        <v>32058.3809</v>
      </c>
      <c r="J16" s="66">
        <v>3.2672662216542601</v>
      </c>
      <c r="K16" s="65">
        <v>141566.24110000001</v>
      </c>
      <c r="L16" s="66">
        <v>10.476802100055099</v>
      </c>
      <c r="M16" s="66">
        <v>-0.77354501574033796</v>
      </c>
      <c r="N16" s="65">
        <v>22299806.009599999</v>
      </c>
      <c r="O16" s="65">
        <v>70710390.731099993</v>
      </c>
      <c r="P16" s="65">
        <v>56917</v>
      </c>
      <c r="Q16" s="65">
        <v>79644</v>
      </c>
      <c r="R16" s="66">
        <v>-28.535734016372899</v>
      </c>
      <c r="S16" s="65">
        <v>17.239118727269499</v>
      </c>
      <c r="T16" s="65">
        <v>35.304515210185301</v>
      </c>
      <c r="U16" s="67">
        <v>-104.793039416448</v>
      </c>
      <c r="V16" s="52"/>
      <c r="W16" s="52"/>
    </row>
    <row r="17" spans="1:21" ht="12" thickBot="1">
      <c r="A17" s="48"/>
      <c r="B17" s="50" t="s">
        <v>15</v>
      </c>
      <c r="C17" s="51"/>
      <c r="D17" s="65">
        <v>796826.97730000003</v>
      </c>
      <c r="E17" s="65">
        <v>368801.1704</v>
      </c>
      <c r="F17" s="66">
        <v>216.05868995365901</v>
      </c>
      <c r="G17" s="65">
        <v>2006065.2464000001</v>
      </c>
      <c r="H17" s="66">
        <v>-60.279109628664798</v>
      </c>
      <c r="I17" s="65">
        <v>-36128.564400000003</v>
      </c>
      <c r="J17" s="66">
        <v>-4.5340538698149304</v>
      </c>
      <c r="K17" s="65">
        <v>203331.66029999999</v>
      </c>
      <c r="L17" s="66">
        <v>10.1358448168568</v>
      </c>
      <c r="M17" s="66">
        <v>-1.17768292624324</v>
      </c>
      <c r="N17" s="65">
        <v>28140427.024500001</v>
      </c>
      <c r="O17" s="65">
        <v>96172399.264200002</v>
      </c>
      <c r="P17" s="65">
        <v>15369</v>
      </c>
      <c r="Q17" s="65">
        <v>23435</v>
      </c>
      <c r="R17" s="66">
        <v>-34.418604651162802</v>
      </c>
      <c r="S17" s="65">
        <v>51.846377597761702</v>
      </c>
      <c r="T17" s="65">
        <v>66.8795995946234</v>
      </c>
      <c r="U17" s="67">
        <v>-28.995703641040301</v>
      </c>
    </row>
    <row r="18" spans="1:21" ht="12" thickBot="1">
      <c r="A18" s="48"/>
      <c r="B18" s="50" t="s">
        <v>16</v>
      </c>
      <c r="C18" s="51"/>
      <c r="D18" s="65">
        <v>2577468.3747999999</v>
      </c>
      <c r="E18" s="65">
        <v>1661727.0497999999</v>
      </c>
      <c r="F18" s="66">
        <v>155.10780636989799</v>
      </c>
      <c r="G18" s="65">
        <v>3119823.7385999998</v>
      </c>
      <c r="H18" s="66">
        <v>-17.384166838969499</v>
      </c>
      <c r="I18" s="65">
        <v>350563.12829999998</v>
      </c>
      <c r="J18" s="66">
        <v>13.6010641964599</v>
      </c>
      <c r="K18" s="65">
        <v>377677.7328</v>
      </c>
      <c r="L18" s="66">
        <v>12.105739440571099</v>
      </c>
      <c r="M18" s="66">
        <v>-7.1792965656142002E-2</v>
      </c>
      <c r="N18" s="65">
        <v>49098957.6294</v>
      </c>
      <c r="O18" s="65">
        <v>217184353.66940001</v>
      </c>
      <c r="P18" s="65">
        <v>113825</v>
      </c>
      <c r="Q18" s="65">
        <v>181171</v>
      </c>
      <c r="R18" s="66">
        <v>-37.172615926390002</v>
      </c>
      <c r="S18" s="65">
        <v>22.644132438392301</v>
      </c>
      <c r="T18" s="65">
        <v>33.181080380414102</v>
      </c>
      <c r="U18" s="67">
        <v>-46.532795949191801</v>
      </c>
    </row>
    <row r="19" spans="1:21" ht="12" thickBot="1">
      <c r="A19" s="48"/>
      <c r="B19" s="50" t="s">
        <v>17</v>
      </c>
      <c r="C19" s="51"/>
      <c r="D19" s="65">
        <v>834834.17240000004</v>
      </c>
      <c r="E19" s="65">
        <v>1292030.7313999999</v>
      </c>
      <c r="F19" s="66">
        <v>64.614111112930203</v>
      </c>
      <c r="G19" s="65">
        <v>1228758.8173</v>
      </c>
      <c r="H19" s="66">
        <v>-32.058744104525402</v>
      </c>
      <c r="I19" s="65">
        <v>105049.5031</v>
      </c>
      <c r="J19" s="66">
        <v>12.583277802105499</v>
      </c>
      <c r="K19" s="65">
        <v>191075.28419999999</v>
      </c>
      <c r="L19" s="66">
        <v>15.550267596033001</v>
      </c>
      <c r="M19" s="66">
        <v>-0.45021930209433098</v>
      </c>
      <c r="N19" s="65">
        <v>17574313.234299999</v>
      </c>
      <c r="O19" s="65">
        <v>59159693.8715</v>
      </c>
      <c r="P19" s="65">
        <v>19144</v>
      </c>
      <c r="Q19" s="65">
        <v>21986</v>
      </c>
      <c r="R19" s="66">
        <v>-12.926407713999801</v>
      </c>
      <c r="S19" s="65">
        <v>43.6081368783953</v>
      </c>
      <c r="T19" s="65">
        <v>46.320010256526899</v>
      </c>
      <c r="U19" s="67">
        <v>-6.2187324941073099</v>
      </c>
    </row>
    <row r="20" spans="1:21" ht="12" thickBot="1">
      <c r="A20" s="48"/>
      <c r="B20" s="50" t="s">
        <v>18</v>
      </c>
      <c r="C20" s="51"/>
      <c r="D20" s="65">
        <v>759066.67409999995</v>
      </c>
      <c r="E20" s="65">
        <v>812220.44310000003</v>
      </c>
      <c r="F20" s="66">
        <v>93.455745979856403</v>
      </c>
      <c r="G20" s="65">
        <v>852990.13020000001</v>
      </c>
      <c r="H20" s="66">
        <v>-11.011083572324299</v>
      </c>
      <c r="I20" s="65">
        <v>75709.873500000002</v>
      </c>
      <c r="J20" s="66">
        <v>9.9740742260574997</v>
      </c>
      <c r="K20" s="65">
        <v>96522.984899999996</v>
      </c>
      <c r="L20" s="66">
        <v>11.315838423284999</v>
      </c>
      <c r="M20" s="66">
        <v>-0.21562855128820199</v>
      </c>
      <c r="N20" s="65">
        <v>13633723.866599999</v>
      </c>
      <c r="O20" s="65">
        <v>80470724.403200001</v>
      </c>
      <c r="P20" s="65">
        <v>33977</v>
      </c>
      <c r="Q20" s="65">
        <v>41161</v>
      </c>
      <c r="R20" s="66">
        <v>-17.453414640071902</v>
      </c>
      <c r="S20" s="65">
        <v>22.3406031756777</v>
      </c>
      <c r="T20" s="65">
        <v>22.491066290906399</v>
      </c>
      <c r="U20" s="67">
        <v>-0.67349620798326504</v>
      </c>
    </row>
    <row r="21" spans="1:21" ht="12" thickBot="1">
      <c r="A21" s="48"/>
      <c r="B21" s="50" t="s">
        <v>19</v>
      </c>
      <c r="C21" s="51"/>
      <c r="D21" s="65">
        <v>545527.16509999998</v>
      </c>
      <c r="E21" s="65">
        <v>283797.08490000002</v>
      </c>
      <c r="F21" s="66">
        <v>192.22437231595401</v>
      </c>
      <c r="G21" s="65">
        <v>773750.64630000002</v>
      </c>
      <c r="H21" s="66">
        <v>-29.495740299713098</v>
      </c>
      <c r="I21" s="65">
        <v>18855.4532</v>
      </c>
      <c r="J21" s="66">
        <v>3.4563729189441199</v>
      </c>
      <c r="K21" s="65">
        <v>136473.23939999999</v>
      </c>
      <c r="L21" s="66">
        <v>17.637883735878201</v>
      </c>
      <c r="M21" s="66">
        <v>-0.86183772523538404</v>
      </c>
      <c r="N21" s="65">
        <v>10707674.3331</v>
      </c>
      <c r="O21" s="65">
        <v>34240206.364600003</v>
      </c>
      <c r="P21" s="65">
        <v>42716</v>
      </c>
      <c r="Q21" s="65">
        <v>47820</v>
      </c>
      <c r="R21" s="66">
        <v>-10.673358427436201</v>
      </c>
      <c r="S21" s="65">
        <v>12.771026432718401</v>
      </c>
      <c r="T21" s="65">
        <v>13.868395526976199</v>
      </c>
      <c r="U21" s="67">
        <v>-8.5926460182273505</v>
      </c>
    </row>
    <row r="22" spans="1:21" ht="12" thickBot="1">
      <c r="A22" s="48"/>
      <c r="B22" s="50" t="s">
        <v>20</v>
      </c>
      <c r="C22" s="51"/>
      <c r="D22" s="65">
        <v>1423597.9539000001</v>
      </c>
      <c r="E22" s="65">
        <v>809989.98250000004</v>
      </c>
      <c r="F22" s="66">
        <v>175.75500742689701</v>
      </c>
      <c r="G22" s="65">
        <v>1676445.9054</v>
      </c>
      <c r="H22" s="66">
        <v>-15.0823805698443</v>
      </c>
      <c r="I22" s="65">
        <v>168116.53320000001</v>
      </c>
      <c r="J22" s="66">
        <v>11.8092704994018</v>
      </c>
      <c r="K22" s="65">
        <v>258908.22940000001</v>
      </c>
      <c r="L22" s="66">
        <v>15.443876152879801</v>
      </c>
      <c r="M22" s="66">
        <v>-0.35067134177388998</v>
      </c>
      <c r="N22" s="65">
        <v>33239081.047800001</v>
      </c>
      <c r="O22" s="65">
        <v>91048143.806700006</v>
      </c>
      <c r="P22" s="65">
        <v>81798</v>
      </c>
      <c r="Q22" s="65">
        <v>201017</v>
      </c>
      <c r="R22" s="66">
        <v>-59.307919230711803</v>
      </c>
      <c r="S22" s="65">
        <v>17.403823490794402</v>
      </c>
      <c r="T22" s="65">
        <v>19.601305374172298</v>
      </c>
      <c r="U22" s="67">
        <v>-12.6264316834762</v>
      </c>
    </row>
    <row r="23" spans="1:21" ht="12" thickBot="1">
      <c r="A23" s="48"/>
      <c r="B23" s="50" t="s">
        <v>21</v>
      </c>
      <c r="C23" s="51"/>
      <c r="D23" s="65">
        <v>4393653.4000000004</v>
      </c>
      <c r="E23" s="65">
        <v>4128213.7067999998</v>
      </c>
      <c r="F23" s="66">
        <v>106.429892250073</v>
      </c>
      <c r="G23" s="65">
        <v>2039718.3563999999</v>
      </c>
      <c r="H23" s="66">
        <v>115.404905594642</v>
      </c>
      <c r="I23" s="65">
        <v>387383.39279999997</v>
      </c>
      <c r="J23" s="66">
        <v>8.8168855740873902</v>
      </c>
      <c r="K23" s="65">
        <v>369011.83539999998</v>
      </c>
      <c r="L23" s="66">
        <v>18.091313158120901</v>
      </c>
      <c r="M23" s="66">
        <v>4.9785821585060001E-2</v>
      </c>
      <c r="N23" s="65">
        <v>37859273.335100003</v>
      </c>
      <c r="O23" s="65">
        <v>149932558.21340001</v>
      </c>
      <c r="P23" s="65">
        <v>125292</v>
      </c>
      <c r="Q23" s="65">
        <v>120974</v>
      </c>
      <c r="R23" s="66">
        <v>3.56936201167193</v>
      </c>
      <c r="S23" s="65">
        <v>35.067309963924302</v>
      </c>
      <c r="T23" s="65">
        <v>32.752676544546802</v>
      </c>
      <c r="U23" s="67">
        <v>6.6005445577624897</v>
      </c>
    </row>
    <row r="24" spans="1:21" ht="12" thickBot="1">
      <c r="A24" s="48"/>
      <c r="B24" s="50" t="s">
        <v>22</v>
      </c>
      <c r="C24" s="51"/>
      <c r="D24" s="65">
        <v>301113.50150000001</v>
      </c>
      <c r="E24" s="65">
        <v>202638.94690000001</v>
      </c>
      <c r="F24" s="66">
        <v>148.59606512295801</v>
      </c>
      <c r="G24" s="65">
        <v>432963.97460000002</v>
      </c>
      <c r="H24" s="66">
        <v>-30.4529893559417</v>
      </c>
      <c r="I24" s="65">
        <v>54637.4686</v>
      </c>
      <c r="J24" s="66">
        <v>18.145140728603302</v>
      </c>
      <c r="K24" s="65">
        <v>79630.562399999995</v>
      </c>
      <c r="L24" s="66">
        <v>18.391960318076801</v>
      </c>
      <c r="M24" s="66">
        <v>-0.31386308280047998</v>
      </c>
      <c r="N24" s="65">
        <v>5894294.6403999999</v>
      </c>
      <c r="O24" s="65">
        <v>23150968.1351</v>
      </c>
      <c r="P24" s="65">
        <v>28137</v>
      </c>
      <c r="Q24" s="65">
        <v>39388</v>
      </c>
      <c r="R24" s="66">
        <v>-28.564537422565301</v>
      </c>
      <c r="S24" s="65">
        <v>10.7016917759534</v>
      </c>
      <c r="T24" s="65">
        <v>12.6293970092414</v>
      </c>
      <c r="U24" s="67">
        <v>-18.013088712006901</v>
      </c>
    </row>
    <row r="25" spans="1:21" ht="12" thickBot="1">
      <c r="A25" s="48"/>
      <c r="B25" s="50" t="s">
        <v>23</v>
      </c>
      <c r="C25" s="51"/>
      <c r="D25" s="65">
        <v>274300.16210000002</v>
      </c>
      <c r="E25" s="65">
        <v>143999.0368</v>
      </c>
      <c r="F25" s="66">
        <v>190.48749783026301</v>
      </c>
      <c r="G25" s="65">
        <v>341277.99650000001</v>
      </c>
      <c r="H25" s="66">
        <v>-19.625594115910101</v>
      </c>
      <c r="I25" s="65">
        <v>18884.389200000001</v>
      </c>
      <c r="J25" s="66">
        <v>6.8845709223880904</v>
      </c>
      <c r="K25" s="65">
        <v>38743.892500000002</v>
      </c>
      <c r="L25" s="66">
        <v>11.352590233575199</v>
      </c>
      <c r="M25" s="66">
        <v>-0.51258410083602202</v>
      </c>
      <c r="N25" s="65">
        <v>5644430.1552999998</v>
      </c>
      <c r="O25" s="65">
        <v>27110242.107000001</v>
      </c>
      <c r="P25" s="65">
        <v>17086</v>
      </c>
      <c r="Q25" s="65">
        <v>33175</v>
      </c>
      <c r="R25" s="66">
        <v>-48.4973624717408</v>
      </c>
      <c r="S25" s="65">
        <v>16.054088850520898</v>
      </c>
      <c r="T25" s="65">
        <v>16.6605292961567</v>
      </c>
      <c r="U25" s="67">
        <v>-3.7774828038040602</v>
      </c>
    </row>
    <row r="26" spans="1:21" ht="12" thickBot="1">
      <c r="A26" s="48"/>
      <c r="B26" s="50" t="s">
        <v>24</v>
      </c>
      <c r="C26" s="51"/>
      <c r="D26" s="65">
        <v>492622.55790000001</v>
      </c>
      <c r="E26" s="65">
        <v>377288.29379999998</v>
      </c>
      <c r="F26" s="66">
        <v>130.56926652517299</v>
      </c>
      <c r="G26" s="65">
        <v>449954.60330000002</v>
      </c>
      <c r="H26" s="66">
        <v>9.4827243208693002</v>
      </c>
      <c r="I26" s="65">
        <v>92945.242100000003</v>
      </c>
      <c r="J26" s="66">
        <v>18.8674352421489</v>
      </c>
      <c r="K26" s="65">
        <v>107128.21799999999</v>
      </c>
      <c r="L26" s="66">
        <v>23.808672522586502</v>
      </c>
      <c r="M26" s="66">
        <v>-0.1323925307896</v>
      </c>
      <c r="N26" s="65">
        <v>7063851.7938999999</v>
      </c>
      <c r="O26" s="65">
        <v>46737294.034500003</v>
      </c>
      <c r="P26" s="65">
        <v>38088</v>
      </c>
      <c r="Q26" s="65">
        <v>49653</v>
      </c>
      <c r="R26" s="66">
        <v>-23.291644009425401</v>
      </c>
      <c r="S26" s="65">
        <v>12.9337995667927</v>
      </c>
      <c r="T26" s="65">
        <v>12.835170660383101</v>
      </c>
      <c r="U26" s="67">
        <v>0.76256714742095699</v>
      </c>
    </row>
    <row r="27" spans="1:21" ht="12" thickBot="1">
      <c r="A27" s="48"/>
      <c r="B27" s="50" t="s">
        <v>25</v>
      </c>
      <c r="C27" s="51"/>
      <c r="D27" s="65">
        <v>273786.03220000002</v>
      </c>
      <c r="E27" s="65">
        <v>238255.93030000001</v>
      </c>
      <c r="F27" s="66">
        <v>114.912578190714</v>
      </c>
      <c r="G27" s="65">
        <v>262895.92119999998</v>
      </c>
      <c r="H27" s="66">
        <v>4.14236590293664</v>
      </c>
      <c r="I27" s="65">
        <v>79734.594200000007</v>
      </c>
      <c r="J27" s="66">
        <v>29.122959107626802</v>
      </c>
      <c r="K27" s="65">
        <v>76310.308199999999</v>
      </c>
      <c r="L27" s="66">
        <v>29.026813292377501</v>
      </c>
      <c r="M27" s="66">
        <v>4.4873177435287001E-2</v>
      </c>
      <c r="N27" s="65">
        <v>4085697.3903000001</v>
      </c>
      <c r="O27" s="65">
        <v>15235849.4472</v>
      </c>
      <c r="P27" s="65">
        <v>35702</v>
      </c>
      <c r="Q27" s="65">
        <v>40925</v>
      </c>
      <c r="R27" s="66">
        <v>-12.762370189370801</v>
      </c>
      <c r="S27" s="65">
        <v>7.6686469161391502</v>
      </c>
      <c r="T27" s="65">
        <v>8.6211711447770298</v>
      </c>
      <c r="U27" s="67">
        <v>-12.421020801378001</v>
      </c>
    </row>
    <row r="28" spans="1:21" ht="12" thickBot="1">
      <c r="A28" s="48"/>
      <c r="B28" s="50" t="s">
        <v>26</v>
      </c>
      <c r="C28" s="51"/>
      <c r="D28" s="65">
        <v>650751.20559999999</v>
      </c>
      <c r="E28" s="65">
        <v>627602.84380000003</v>
      </c>
      <c r="F28" s="66">
        <v>103.688377455373</v>
      </c>
      <c r="G28" s="65">
        <v>702420.1298</v>
      </c>
      <c r="H28" s="66">
        <v>-7.35584332053691</v>
      </c>
      <c r="I28" s="65">
        <v>53863.881800000003</v>
      </c>
      <c r="J28" s="66">
        <v>8.27718509569827</v>
      </c>
      <c r="K28" s="65">
        <v>67296.183000000005</v>
      </c>
      <c r="L28" s="66">
        <v>9.5806170901111898</v>
      </c>
      <c r="M28" s="66">
        <v>-0.19959974847310399</v>
      </c>
      <c r="N28" s="65">
        <v>10753149.987</v>
      </c>
      <c r="O28" s="65">
        <v>61993794.183799997</v>
      </c>
      <c r="P28" s="65">
        <v>32961</v>
      </c>
      <c r="Q28" s="65">
        <v>46034</v>
      </c>
      <c r="R28" s="66">
        <v>-28.3985749663292</v>
      </c>
      <c r="S28" s="65">
        <v>19.743066217651201</v>
      </c>
      <c r="T28" s="65">
        <v>21.941445727071301</v>
      </c>
      <c r="U28" s="67">
        <v>-11.134944720261799</v>
      </c>
    </row>
    <row r="29" spans="1:21" ht="12" thickBot="1">
      <c r="A29" s="48"/>
      <c r="B29" s="50" t="s">
        <v>27</v>
      </c>
      <c r="C29" s="51"/>
      <c r="D29" s="65">
        <v>648714.40509999997</v>
      </c>
      <c r="E29" s="65">
        <v>496385.7084</v>
      </c>
      <c r="F29" s="66">
        <v>130.68756697105599</v>
      </c>
      <c r="G29" s="65">
        <v>613850.26500000001</v>
      </c>
      <c r="H29" s="66">
        <v>5.6795837825369198</v>
      </c>
      <c r="I29" s="65">
        <v>117918.92230000001</v>
      </c>
      <c r="J29" s="66">
        <v>18.177324470207001</v>
      </c>
      <c r="K29" s="65">
        <v>134938.1973</v>
      </c>
      <c r="L29" s="66">
        <v>21.982265870651698</v>
      </c>
      <c r="M29" s="66">
        <v>-0.126126444109536</v>
      </c>
      <c r="N29" s="65">
        <v>11394755.228399999</v>
      </c>
      <c r="O29" s="65">
        <v>36394919.234700002</v>
      </c>
      <c r="P29" s="65">
        <v>79572</v>
      </c>
      <c r="Q29" s="65">
        <v>98226</v>
      </c>
      <c r="R29" s="66">
        <v>-18.990898540101401</v>
      </c>
      <c r="S29" s="65">
        <v>8.1525461858442707</v>
      </c>
      <c r="T29" s="65">
        <v>8.4015312656526806</v>
      </c>
      <c r="U29" s="67">
        <v>-3.05407751311779</v>
      </c>
    </row>
    <row r="30" spans="1:21" ht="12" thickBot="1">
      <c r="A30" s="48"/>
      <c r="B30" s="50" t="s">
        <v>28</v>
      </c>
      <c r="C30" s="51"/>
      <c r="D30" s="65">
        <v>892633.87109999999</v>
      </c>
      <c r="E30" s="65">
        <v>832460.0601</v>
      </c>
      <c r="F30" s="66">
        <v>107.228432195626</v>
      </c>
      <c r="G30" s="65">
        <v>985377.78830000001</v>
      </c>
      <c r="H30" s="66">
        <v>-9.4120162135990704</v>
      </c>
      <c r="I30" s="65">
        <v>150193.32680000001</v>
      </c>
      <c r="J30" s="66">
        <v>16.825860149684399</v>
      </c>
      <c r="K30" s="65">
        <v>192662.6244</v>
      </c>
      <c r="L30" s="66">
        <v>19.5521582369323</v>
      </c>
      <c r="M30" s="66">
        <v>-0.22043350510904799</v>
      </c>
      <c r="N30" s="65">
        <v>14411383.7305</v>
      </c>
      <c r="O30" s="65">
        <v>67589032.346100003</v>
      </c>
      <c r="P30" s="65">
        <v>52126</v>
      </c>
      <c r="Q30" s="65">
        <v>62270</v>
      </c>
      <c r="R30" s="66">
        <v>-16.2903484824153</v>
      </c>
      <c r="S30" s="65">
        <v>17.124541900395201</v>
      </c>
      <c r="T30" s="65">
        <v>18.293516052673802</v>
      </c>
      <c r="U30" s="67">
        <v>-6.82630904276433</v>
      </c>
    </row>
    <row r="31" spans="1:21" ht="12" thickBot="1">
      <c r="A31" s="48"/>
      <c r="B31" s="50" t="s">
        <v>29</v>
      </c>
      <c r="C31" s="51"/>
      <c r="D31" s="65">
        <v>533358.07479999994</v>
      </c>
      <c r="E31" s="65">
        <v>765383.57250000001</v>
      </c>
      <c r="F31" s="66">
        <v>69.685069547269407</v>
      </c>
      <c r="G31" s="65">
        <v>290227.83120000002</v>
      </c>
      <c r="H31" s="66">
        <v>83.772201513112506</v>
      </c>
      <c r="I31" s="65">
        <v>48673.5913</v>
      </c>
      <c r="J31" s="66">
        <v>9.1258750171264893</v>
      </c>
      <c r="K31" s="65">
        <v>24869.144400000001</v>
      </c>
      <c r="L31" s="66">
        <v>8.5688351448494693</v>
      </c>
      <c r="M31" s="66">
        <v>0.95718801246736895</v>
      </c>
      <c r="N31" s="65">
        <v>6163351.1353000002</v>
      </c>
      <c r="O31" s="65">
        <v>73283834.965000004</v>
      </c>
      <c r="P31" s="65">
        <v>20520</v>
      </c>
      <c r="Q31" s="65">
        <v>21010</v>
      </c>
      <c r="R31" s="66">
        <v>-2.3322227510709199</v>
      </c>
      <c r="S31" s="65">
        <v>25.9921089083821</v>
      </c>
      <c r="T31" s="65">
        <v>24.277012851023301</v>
      </c>
      <c r="U31" s="67">
        <v>6.59852597341823</v>
      </c>
    </row>
    <row r="32" spans="1:21" ht="12" thickBot="1">
      <c r="A32" s="48"/>
      <c r="B32" s="50" t="s">
        <v>30</v>
      </c>
      <c r="C32" s="51"/>
      <c r="D32" s="65">
        <v>176720.37090000001</v>
      </c>
      <c r="E32" s="65">
        <v>174705.7029</v>
      </c>
      <c r="F32" s="66">
        <v>101.153178154209</v>
      </c>
      <c r="G32" s="65">
        <v>147273.68659999999</v>
      </c>
      <c r="H32" s="66">
        <v>19.994531935618699</v>
      </c>
      <c r="I32" s="65">
        <v>44650.109600000003</v>
      </c>
      <c r="J32" s="66">
        <v>25.265966437602099</v>
      </c>
      <c r="K32" s="65">
        <v>40206.131099999999</v>
      </c>
      <c r="L32" s="66">
        <v>27.300281556203</v>
      </c>
      <c r="M32" s="66">
        <v>0.110529871400633</v>
      </c>
      <c r="N32" s="65">
        <v>3509052.5548</v>
      </c>
      <c r="O32" s="65">
        <v>9314255.9015999995</v>
      </c>
      <c r="P32" s="65">
        <v>28899</v>
      </c>
      <c r="Q32" s="65">
        <v>38386</v>
      </c>
      <c r="R32" s="66">
        <v>-24.714739748866801</v>
      </c>
      <c r="S32" s="65">
        <v>6.1151033219142503</v>
      </c>
      <c r="T32" s="65">
        <v>16.977984575105499</v>
      </c>
      <c r="U32" s="67">
        <v>-177.640191528126</v>
      </c>
    </row>
    <row r="33" spans="1:21" ht="12" thickBot="1">
      <c r="A33" s="48"/>
      <c r="B33" s="50" t="s">
        <v>31</v>
      </c>
      <c r="C33" s="51"/>
      <c r="D33" s="65">
        <v>38.4619</v>
      </c>
      <c r="E33" s="68"/>
      <c r="F33" s="68"/>
      <c r="G33" s="65">
        <v>157.45099999999999</v>
      </c>
      <c r="H33" s="66">
        <v>-75.572146255025402</v>
      </c>
      <c r="I33" s="65">
        <v>7.4889000000000001</v>
      </c>
      <c r="J33" s="66">
        <v>19.470956973004501</v>
      </c>
      <c r="K33" s="65">
        <v>29.132300000000001</v>
      </c>
      <c r="L33" s="66">
        <v>18.502454731948401</v>
      </c>
      <c r="M33" s="66">
        <v>-0.74293481805418704</v>
      </c>
      <c r="N33" s="65">
        <v>1677.6666</v>
      </c>
      <c r="O33" s="65">
        <v>3306.5727999999999</v>
      </c>
      <c r="P33" s="65">
        <v>9</v>
      </c>
      <c r="Q33" s="65">
        <v>14</v>
      </c>
      <c r="R33" s="66">
        <v>-35.714285714285701</v>
      </c>
      <c r="S33" s="65">
        <v>4.2735444444444397</v>
      </c>
      <c r="T33" s="65">
        <v>5.3778357142857098</v>
      </c>
      <c r="U33" s="67">
        <v>-25.840172816661202</v>
      </c>
    </row>
    <row r="34" spans="1:21" ht="12" thickBot="1">
      <c r="A34" s="48"/>
      <c r="B34" s="50" t="s">
        <v>36</v>
      </c>
      <c r="C34" s="51"/>
      <c r="D34" s="68"/>
      <c r="E34" s="68"/>
      <c r="F34" s="68"/>
      <c r="G34" s="68"/>
      <c r="H34" s="68"/>
      <c r="I34" s="68"/>
      <c r="J34" s="68"/>
      <c r="K34" s="68"/>
      <c r="L34" s="68"/>
      <c r="M34" s="68"/>
      <c r="N34" s="65">
        <v>3</v>
      </c>
      <c r="O34" s="65">
        <v>3</v>
      </c>
      <c r="P34" s="68"/>
      <c r="Q34" s="65">
        <v>1</v>
      </c>
      <c r="R34" s="68"/>
      <c r="S34" s="68"/>
      <c r="T34" s="65">
        <v>1</v>
      </c>
      <c r="U34" s="69"/>
    </row>
    <row r="35" spans="1:21" ht="12" thickBot="1">
      <c r="A35" s="48"/>
      <c r="B35" s="50" t="s">
        <v>32</v>
      </c>
      <c r="C35" s="51"/>
      <c r="D35" s="65">
        <v>104934.6302</v>
      </c>
      <c r="E35" s="65">
        <v>82699.964300000007</v>
      </c>
      <c r="F35" s="66">
        <v>126.88594377059501</v>
      </c>
      <c r="G35" s="65">
        <v>129302.8624</v>
      </c>
      <c r="H35" s="66">
        <v>-18.845856733330901</v>
      </c>
      <c r="I35" s="65">
        <v>10779.588299999999</v>
      </c>
      <c r="J35" s="66">
        <v>10.2726700227129</v>
      </c>
      <c r="K35" s="65">
        <v>22105.262999999999</v>
      </c>
      <c r="L35" s="66">
        <v>17.095725948909902</v>
      </c>
      <c r="M35" s="66">
        <v>-0.51235195437394299</v>
      </c>
      <c r="N35" s="65">
        <v>2118218.5852000001</v>
      </c>
      <c r="O35" s="65">
        <v>15960942.910800001</v>
      </c>
      <c r="P35" s="65">
        <v>6557</v>
      </c>
      <c r="Q35" s="65">
        <v>10097</v>
      </c>
      <c r="R35" s="66">
        <v>-35.059918787758697</v>
      </c>
      <c r="S35" s="65">
        <v>16.003451303950001</v>
      </c>
      <c r="T35" s="65">
        <v>17.2529168465881</v>
      </c>
      <c r="U35" s="67">
        <v>-7.8074755182947504</v>
      </c>
    </row>
    <row r="36" spans="1:21" ht="12" thickBot="1">
      <c r="A36" s="48"/>
      <c r="B36" s="50" t="s">
        <v>37</v>
      </c>
      <c r="C36" s="51"/>
      <c r="D36" s="68"/>
      <c r="E36" s="65">
        <v>403297.72129999998</v>
      </c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9"/>
    </row>
    <row r="37" spans="1:21" ht="12" thickBot="1">
      <c r="A37" s="48"/>
      <c r="B37" s="50" t="s">
        <v>38</v>
      </c>
      <c r="C37" s="51"/>
      <c r="D37" s="68"/>
      <c r="E37" s="65">
        <v>63206.416499999999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9"/>
    </row>
    <row r="38" spans="1:21" ht="12" customHeight="1" thickBot="1">
      <c r="A38" s="48"/>
      <c r="B38" s="50" t="s">
        <v>39</v>
      </c>
      <c r="C38" s="51"/>
      <c r="D38" s="68"/>
      <c r="E38" s="65">
        <v>177695.09349999999</v>
      </c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9"/>
    </row>
    <row r="39" spans="1:21" ht="12" customHeight="1" thickBot="1">
      <c r="A39" s="48"/>
      <c r="B39" s="50" t="s">
        <v>33</v>
      </c>
      <c r="C39" s="51"/>
      <c r="D39" s="65">
        <v>503605.98330000002</v>
      </c>
      <c r="E39" s="65">
        <v>482687.22279999999</v>
      </c>
      <c r="F39" s="66">
        <v>104.33381276982099</v>
      </c>
      <c r="G39" s="65">
        <v>682520.62</v>
      </c>
      <c r="H39" s="66">
        <v>-26.213806800445099</v>
      </c>
      <c r="I39" s="65">
        <v>30618.359</v>
      </c>
      <c r="J39" s="66">
        <v>6.0798243101413902</v>
      </c>
      <c r="K39" s="65">
        <v>37504.930999999997</v>
      </c>
      <c r="L39" s="66">
        <v>5.4950619660399402</v>
      </c>
      <c r="M39" s="66">
        <v>-0.18361777548664199</v>
      </c>
      <c r="N39" s="65">
        <v>6129742.3096000003</v>
      </c>
      <c r="O39" s="65">
        <v>18676923.657499999</v>
      </c>
      <c r="P39" s="65">
        <v>707</v>
      </c>
      <c r="Q39" s="65">
        <v>700</v>
      </c>
      <c r="R39" s="66">
        <v>1</v>
      </c>
      <c r="S39" s="65">
        <v>712.31397920792097</v>
      </c>
      <c r="T39" s="65">
        <v>784.74480900000003</v>
      </c>
      <c r="U39" s="67">
        <v>-10.168385277602001</v>
      </c>
    </row>
    <row r="40" spans="1:21" ht="12" thickBot="1">
      <c r="A40" s="48"/>
      <c r="B40" s="50" t="s">
        <v>34</v>
      </c>
      <c r="C40" s="51"/>
      <c r="D40" s="65">
        <v>781063.87970000005</v>
      </c>
      <c r="E40" s="65">
        <v>423326.94390000001</v>
      </c>
      <c r="F40" s="66">
        <v>184.50606344690999</v>
      </c>
      <c r="G40" s="65">
        <v>616140.04200000002</v>
      </c>
      <c r="H40" s="66">
        <v>26.767264981619199</v>
      </c>
      <c r="I40" s="65">
        <v>51465.142899999999</v>
      </c>
      <c r="J40" s="66">
        <v>6.5891080406595304</v>
      </c>
      <c r="K40" s="65">
        <v>60129.591</v>
      </c>
      <c r="L40" s="66">
        <v>9.75907860245837</v>
      </c>
      <c r="M40" s="66">
        <v>-0.14409624206490901</v>
      </c>
      <c r="N40" s="65">
        <v>9848914.8188000005</v>
      </c>
      <c r="O40" s="65">
        <v>40437491.105099998</v>
      </c>
      <c r="P40" s="65">
        <v>4105</v>
      </c>
      <c r="Q40" s="65">
        <v>4224</v>
      </c>
      <c r="R40" s="66">
        <v>-2.81723484848485</v>
      </c>
      <c r="S40" s="65">
        <v>190.27134706455499</v>
      </c>
      <c r="T40" s="65">
        <v>190.86720752840901</v>
      </c>
      <c r="U40" s="67">
        <v>-0.31316352832226002</v>
      </c>
    </row>
    <row r="41" spans="1:21" ht="12" thickBot="1">
      <c r="A41" s="48"/>
      <c r="B41" s="50" t="s">
        <v>40</v>
      </c>
      <c r="C41" s="51"/>
      <c r="D41" s="68"/>
      <c r="E41" s="65">
        <v>152411.81270000001</v>
      </c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9"/>
    </row>
    <row r="42" spans="1:21" ht="12" thickBot="1">
      <c r="A42" s="48"/>
      <c r="B42" s="50" t="s">
        <v>41</v>
      </c>
      <c r="C42" s="51"/>
      <c r="D42" s="68"/>
      <c r="E42" s="65">
        <v>56700.260199999997</v>
      </c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9"/>
    </row>
    <row r="43" spans="1:21" ht="12" thickBot="1">
      <c r="A43" s="49"/>
      <c r="B43" s="50" t="s">
        <v>35</v>
      </c>
      <c r="C43" s="51"/>
      <c r="D43" s="70">
        <v>32785.222199999997</v>
      </c>
      <c r="E43" s="70">
        <v>0</v>
      </c>
      <c r="F43" s="71"/>
      <c r="G43" s="70">
        <v>137101.35200000001</v>
      </c>
      <c r="H43" s="72">
        <v>-76.086871703497096</v>
      </c>
      <c r="I43" s="70">
        <v>5144.5655999999999</v>
      </c>
      <c r="J43" s="72">
        <v>15.6917210095956</v>
      </c>
      <c r="K43" s="70">
        <v>15037.888300000001</v>
      </c>
      <c r="L43" s="72">
        <v>10.968446394314199</v>
      </c>
      <c r="M43" s="72">
        <v>-0.65789308329946805</v>
      </c>
      <c r="N43" s="70">
        <v>770677.01210000005</v>
      </c>
      <c r="O43" s="70">
        <v>3105068.9980000001</v>
      </c>
      <c r="P43" s="70">
        <v>49</v>
      </c>
      <c r="Q43" s="70">
        <v>86</v>
      </c>
      <c r="R43" s="72">
        <v>-43.023255813953497</v>
      </c>
      <c r="S43" s="70">
        <v>669.08616734693896</v>
      </c>
      <c r="T43" s="70">
        <v>1512.2665127907001</v>
      </c>
      <c r="U43" s="73">
        <v>-126.019694710943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97891</v>
      </c>
      <c r="D2" s="32">
        <v>1228974.7202794901</v>
      </c>
      <c r="E2" s="32">
        <v>1285739.4636111101</v>
      </c>
      <c r="F2" s="32">
        <v>-56764.743331623897</v>
      </c>
      <c r="G2" s="32">
        <v>1285739.4636111101</v>
      </c>
      <c r="H2" s="32">
        <v>-4.6188698917024699E-2</v>
      </c>
    </row>
    <row r="3" spans="1:8" ht="14.25">
      <c r="A3" s="32">
        <v>2</v>
      </c>
      <c r="B3" s="33">
        <v>13</v>
      </c>
      <c r="C3" s="32">
        <v>47776.968999999997</v>
      </c>
      <c r="D3" s="32">
        <v>377924.48276660597</v>
      </c>
      <c r="E3" s="32">
        <v>301463.20459814701</v>
      </c>
      <c r="F3" s="32">
        <v>76461.278168459306</v>
      </c>
      <c r="G3" s="32">
        <v>301463.20459814701</v>
      </c>
      <c r="H3" s="32">
        <v>0.202318933160198</v>
      </c>
    </row>
    <row r="4" spans="1:8" ht="14.25">
      <c r="A4" s="32">
        <v>3</v>
      </c>
      <c r="B4" s="33">
        <v>14</v>
      </c>
      <c r="C4" s="32">
        <v>154283</v>
      </c>
      <c r="D4" s="32">
        <v>288996.072936752</v>
      </c>
      <c r="E4" s="32">
        <v>219123.372304274</v>
      </c>
      <c r="F4" s="32">
        <v>69872.700632478605</v>
      </c>
      <c r="G4" s="32">
        <v>219123.372304274</v>
      </c>
      <c r="H4" s="32">
        <v>0.24177733601165799</v>
      </c>
    </row>
    <row r="5" spans="1:8" ht="14.25">
      <c r="A5" s="32">
        <v>4</v>
      </c>
      <c r="B5" s="33">
        <v>15</v>
      </c>
      <c r="C5" s="32">
        <v>9274</v>
      </c>
      <c r="D5" s="32">
        <v>138533.098286325</v>
      </c>
      <c r="E5" s="32">
        <v>115240.28122222199</v>
      </c>
      <c r="F5" s="32">
        <v>23292.817064102601</v>
      </c>
      <c r="G5" s="32">
        <v>115240.28122222199</v>
      </c>
      <c r="H5" s="32">
        <v>0.16813900325798101</v>
      </c>
    </row>
    <row r="6" spans="1:8" ht="14.25">
      <c r="A6" s="32">
        <v>5</v>
      </c>
      <c r="B6" s="33">
        <v>16</v>
      </c>
      <c r="C6" s="32">
        <v>6219</v>
      </c>
      <c r="D6" s="32">
        <v>400954.26355812</v>
      </c>
      <c r="E6" s="32">
        <v>379386.27513247897</v>
      </c>
      <c r="F6" s="32">
        <v>21567.988425641001</v>
      </c>
      <c r="G6" s="32">
        <v>379386.27513247897</v>
      </c>
      <c r="H6" s="32">
        <v>5.3791642553551899E-2</v>
      </c>
    </row>
    <row r="7" spans="1:8" ht="14.25">
      <c r="A7" s="32">
        <v>6</v>
      </c>
      <c r="B7" s="33">
        <v>17</v>
      </c>
      <c r="C7" s="32">
        <v>38332</v>
      </c>
      <c r="D7" s="32">
        <v>667540.22305042704</v>
      </c>
      <c r="E7" s="32">
        <v>583821.193249573</v>
      </c>
      <c r="F7" s="32">
        <v>83719.029800854696</v>
      </c>
      <c r="G7" s="32">
        <v>583821.193249573</v>
      </c>
      <c r="H7" s="32">
        <v>0.12541421012547799</v>
      </c>
    </row>
    <row r="8" spans="1:8" ht="14.25">
      <c r="A8" s="32">
        <v>7</v>
      </c>
      <c r="B8" s="33">
        <v>18</v>
      </c>
      <c r="C8" s="32">
        <v>90535</v>
      </c>
      <c r="D8" s="32">
        <v>184082.501582906</v>
      </c>
      <c r="E8" s="32">
        <v>169330.17275470099</v>
      </c>
      <c r="F8" s="32">
        <v>14752.3288282051</v>
      </c>
      <c r="G8" s="32">
        <v>169330.17275470099</v>
      </c>
      <c r="H8" s="32">
        <v>8.0139767231276304E-2</v>
      </c>
    </row>
    <row r="9" spans="1:8" ht="14.25">
      <c r="A9" s="32">
        <v>8</v>
      </c>
      <c r="B9" s="33">
        <v>19</v>
      </c>
      <c r="C9" s="32">
        <v>19897</v>
      </c>
      <c r="D9" s="32">
        <v>179428.69589572601</v>
      </c>
      <c r="E9" s="32">
        <v>178512.30104188001</v>
      </c>
      <c r="F9" s="32">
        <v>916.39485384615398</v>
      </c>
      <c r="G9" s="32">
        <v>178512.30104188001</v>
      </c>
      <c r="H9" s="32">
        <v>5.1072926171113102E-3</v>
      </c>
    </row>
    <row r="10" spans="1:8" ht="14.25">
      <c r="A10" s="32">
        <v>9</v>
      </c>
      <c r="B10" s="33">
        <v>21</v>
      </c>
      <c r="C10" s="32">
        <v>250308</v>
      </c>
      <c r="D10" s="32">
        <v>981198.81850000005</v>
      </c>
      <c r="E10" s="32">
        <v>949140.53969999996</v>
      </c>
      <c r="F10" s="32">
        <v>32058.2788</v>
      </c>
      <c r="G10" s="32">
        <v>949140.53969999996</v>
      </c>
      <c r="H10" s="32">
        <v>3.26725615599587E-2</v>
      </c>
    </row>
    <row r="11" spans="1:8" ht="14.25">
      <c r="A11" s="32">
        <v>10</v>
      </c>
      <c r="B11" s="33">
        <v>22</v>
      </c>
      <c r="C11" s="32">
        <v>38053</v>
      </c>
      <c r="D11" s="32">
        <v>796827.16693333304</v>
      </c>
      <c r="E11" s="32">
        <v>832955.54234871804</v>
      </c>
      <c r="F11" s="32">
        <v>-36128.375415384602</v>
      </c>
      <c r="G11" s="32">
        <v>832955.54234871804</v>
      </c>
      <c r="H11" s="32">
        <v>-4.5340290736356502E-2</v>
      </c>
    </row>
    <row r="12" spans="1:8" ht="14.25">
      <c r="A12" s="32">
        <v>11</v>
      </c>
      <c r="B12" s="33">
        <v>23</v>
      </c>
      <c r="C12" s="32">
        <v>277891.14199999999</v>
      </c>
      <c r="D12" s="32">
        <v>2577468.6735188002</v>
      </c>
      <c r="E12" s="32">
        <v>2226905.24257692</v>
      </c>
      <c r="F12" s="32">
        <v>350563.43094187998</v>
      </c>
      <c r="G12" s="32">
        <v>2226905.24257692</v>
      </c>
      <c r="H12" s="32">
        <v>0.136010743619741</v>
      </c>
    </row>
    <row r="13" spans="1:8" ht="14.25">
      <c r="A13" s="32">
        <v>12</v>
      </c>
      <c r="B13" s="33">
        <v>24</v>
      </c>
      <c r="C13" s="32">
        <v>35669.99</v>
      </c>
      <c r="D13" s="32">
        <v>834834.06629145297</v>
      </c>
      <c r="E13" s="32">
        <v>729784.66974700894</v>
      </c>
      <c r="F13" s="32">
        <v>105049.396544444</v>
      </c>
      <c r="G13" s="32">
        <v>729784.66974700894</v>
      </c>
      <c r="H13" s="32">
        <v>0.125832666377764</v>
      </c>
    </row>
    <row r="14" spans="1:8" ht="14.25">
      <c r="A14" s="32">
        <v>13</v>
      </c>
      <c r="B14" s="33">
        <v>25</v>
      </c>
      <c r="C14" s="32">
        <v>68473</v>
      </c>
      <c r="D14" s="32">
        <v>759066.73320000002</v>
      </c>
      <c r="E14" s="32">
        <v>683356.80059999996</v>
      </c>
      <c r="F14" s="32">
        <v>75709.9326</v>
      </c>
      <c r="G14" s="32">
        <v>683356.80059999996</v>
      </c>
      <c r="H14" s="32">
        <v>9.9740812353650898E-2</v>
      </c>
    </row>
    <row r="15" spans="1:8" ht="14.25">
      <c r="A15" s="32">
        <v>14</v>
      </c>
      <c r="B15" s="33">
        <v>26</v>
      </c>
      <c r="C15" s="32">
        <v>96512</v>
      </c>
      <c r="D15" s="32">
        <v>545527.05485241697</v>
      </c>
      <c r="E15" s="32">
        <v>526671.71158931195</v>
      </c>
      <c r="F15" s="32">
        <v>18855.343263104201</v>
      </c>
      <c r="G15" s="32">
        <v>526671.71158931195</v>
      </c>
      <c r="H15" s="32">
        <v>3.4563534650367003E-2</v>
      </c>
    </row>
    <row r="16" spans="1:8" ht="14.25">
      <c r="A16" s="32">
        <v>15</v>
      </c>
      <c r="B16" s="33">
        <v>27</v>
      </c>
      <c r="C16" s="32">
        <v>195951.16399999999</v>
      </c>
      <c r="D16" s="32">
        <v>1423598.1680999999</v>
      </c>
      <c r="E16" s="32">
        <v>1255481.4210000001</v>
      </c>
      <c r="F16" s="32">
        <v>168116.74710000001</v>
      </c>
      <c r="G16" s="32">
        <v>1255481.4210000001</v>
      </c>
      <c r="H16" s="32">
        <v>0.118092837478413</v>
      </c>
    </row>
    <row r="17" spans="1:8" ht="14.25">
      <c r="A17" s="32">
        <v>16</v>
      </c>
      <c r="B17" s="33">
        <v>29</v>
      </c>
      <c r="C17" s="32">
        <v>360052</v>
      </c>
      <c r="D17" s="32">
        <v>4393655.1919735</v>
      </c>
      <c r="E17" s="32">
        <v>4006270.0951136802</v>
      </c>
      <c r="F17" s="32">
        <v>387385.09685982898</v>
      </c>
      <c r="G17" s="32">
        <v>4006270.0951136802</v>
      </c>
      <c r="H17" s="32">
        <v>8.8169207626378795E-2</v>
      </c>
    </row>
    <row r="18" spans="1:8" ht="14.25">
      <c r="A18" s="32">
        <v>17</v>
      </c>
      <c r="B18" s="33">
        <v>31</v>
      </c>
      <c r="C18" s="32">
        <v>40330.78</v>
      </c>
      <c r="D18" s="32">
        <v>301113.47313172201</v>
      </c>
      <c r="E18" s="32">
        <v>246476.014225905</v>
      </c>
      <c r="F18" s="32">
        <v>54637.458905817599</v>
      </c>
      <c r="G18" s="32">
        <v>246476.014225905</v>
      </c>
      <c r="H18" s="32">
        <v>0.18145139218634801</v>
      </c>
    </row>
    <row r="19" spans="1:8" ht="14.25">
      <c r="A19" s="32">
        <v>18</v>
      </c>
      <c r="B19" s="33">
        <v>32</v>
      </c>
      <c r="C19" s="32">
        <v>17345.471000000001</v>
      </c>
      <c r="D19" s="32">
        <v>274300.16678013798</v>
      </c>
      <c r="E19" s="32">
        <v>255415.782333501</v>
      </c>
      <c r="F19" s="32">
        <v>18884.384446636701</v>
      </c>
      <c r="G19" s="32">
        <v>255415.782333501</v>
      </c>
      <c r="H19" s="32">
        <v>6.8845690720170896E-2</v>
      </c>
    </row>
    <row r="20" spans="1:8" ht="14.25">
      <c r="A20" s="32">
        <v>19</v>
      </c>
      <c r="B20" s="33">
        <v>33</v>
      </c>
      <c r="C20" s="32">
        <v>39138.067999999999</v>
      </c>
      <c r="D20" s="32">
        <v>492622.56158926</v>
      </c>
      <c r="E20" s="32">
        <v>399677.43735341902</v>
      </c>
      <c r="F20" s="32">
        <v>92945.124235840194</v>
      </c>
      <c r="G20" s="32">
        <v>399677.43735341902</v>
      </c>
      <c r="H20" s="32">
        <v>0.18867411174995299</v>
      </c>
    </row>
    <row r="21" spans="1:8" ht="14.25">
      <c r="A21" s="32">
        <v>20</v>
      </c>
      <c r="B21" s="33">
        <v>34</v>
      </c>
      <c r="C21" s="32">
        <v>46366.622000000003</v>
      </c>
      <c r="D21" s="32">
        <v>273786.02233025501</v>
      </c>
      <c r="E21" s="32">
        <v>194051.450098801</v>
      </c>
      <c r="F21" s="32">
        <v>79734.572231453494</v>
      </c>
      <c r="G21" s="32">
        <v>194051.450098801</v>
      </c>
      <c r="H21" s="32">
        <v>0.29122952133499902</v>
      </c>
    </row>
    <row r="22" spans="1:8" ht="14.25">
      <c r="A22" s="32">
        <v>21</v>
      </c>
      <c r="B22" s="33">
        <v>35</v>
      </c>
      <c r="C22" s="32">
        <v>30095.855</v>
      </c>
      <c r="D22" s="32">
        <v>650751.20540354005</v>
      </c>
      <c r="E22" s="32">
        <v>596887.30460698402</v>
      </c>
      <c r="F22" s="32">
        <v>53863.900796556001</v>
      </c>
      <c r="G22" s="32">
        <v>596887.30460698402</v>
      </c>
      <c r="H22" s="32">
        <v>8.2771880173705098E-2</v>
      </c>
    </row>
    <row r="23" spans="1:8" ht="14.25">
      <c r="A23" s="32">
        <v>22</v>
      </c>
      <c r="B23" s="33">
        <v>36</v>
      </c>
      <c r="C23" s="32">
        <v>107434.083</v>
      </c>
      <c r="D23" s="32">
        <v>648714.40586283198</v>
      </c>
      <c r="E23" s="32">
        <v>530795.463815353</v>
      </c>
      <c r="F23" s="32">
        <v>117918.94204747899</v>
      </c>
      <c r="G23" s="32">
        <v>530795.463815353</v>
      </c>
      <c r="H23" s="32">
        <v>0.18177327492926401</v>
      </c>
    </row>
    <row r="24" spans="1:8" ht="14.25">
      <c r="A24" s="32">
        <v>23</v>
      </c>
      <c r="B24" s="33">
        <v>37</v>
      </c>
      <c r="C24" s="32">
        <v>79294.311000000002</v>
      </c>
      <c r="D24" s="32">
        <v>892633.87480708002</v>
      </c>
      <c r="E24" s="32">
        <v>742440.53463515197</v>
      </c>
      <c r="F24" s="32">
        <v>150193.340171927</v>
      </c>
      <c r="G24" s="32">
        <v>742440.53463515197</v>
      </c>
      <c r="H24" s="32">
        <v>0.168258615778376</v>
      </c>
    </row>
    <row r="25" spans="1:8" ht="14.25">
      <c r="A25" s="32">
        <v>24</v>
      </c>
      <c r="B25" s="33">
        <v>38</v>
      </c>
      <c r="C25" s="32">
        <v>96505.641000000003</v>
      </c>
      <c r="D25" s="32">
        <v>533358.06866017706</v>
      </c>
      <c r="E25" s="32">
        <v>484684.477614159</v>
      </c>
      <c r="F25" s="32">
        <v>48673.591046017696</v>
      </c>
      <c r="G25" s="32">
        <v>484684.477614159</v>
      </c>
      <c r="H25" s="32">
        <v>9.1258750745607506E-2</v>
      </c>
    </row>
    <row r="26" spans="1:8" ht="14.25">
      <c r="A26" s="32">
        <v>25</v>
      </c>
      <c r="B26" s="33">
        <v>39</v>
      </c>
      <c r="C26" s="32">
        <v>101021.52899999999</v>
      </c>
      <c r="D26" s="32">
        <v>176720.33475121399</v>
      </c>
      <c r="E26" s="32">
        <v>132070.248956884</v>
      </c>
      <c r="F26" s="32">
        <v>44650.0857943296</v>
      </c>
      <c r="G26" s="32">
        <v>132070.248956884</v>
      </c>
      <c r="H26" s="32">
        <v>0.25265958135031702</v>
      </c>
    </row>
    <row r="27" spans="1:8" ht="14.25">
      <c r="A27" s="32">
        <v>26</v>
      </c>
      <c r="B27" s="33">
        <v>40</v>
      </c>
      <c r="C27" s="32">
        <v>10</v>
      </c>
      <c r="D27" s="32">
        <v>38.461599999999997</v>
      </c>
      <c r="E27" s="32">
        <v>30.972999999999999</v>
      </c>
      <c r="F27" s="32">
        <v>7.4885999999999999</v>
      </c>
      <c r="G27" s="32">
        <v>30.972999999999999</v>
      </c>
      <c r="H27" s="32">
        <v>0.194703288474738</v>
      </c>
    </row>
    <row r="28" spans="1:8" ht="14.25">
      <c r="A28" s="32">
        <v>27</v>
      </c>
      <c r="B28" s="33">
        <v>42</v>
      </c>
      <c r="C28" s="32">
        <v>5298.5360000000001</v>
      </c>
      <c r="D28" s="32">
        <v>104934.6298</v>
      </c>
      <c r="E28" s="32">
        <v>94155.040900000007</v>
      </c>
      <c r="F28" s="32">
        <v>10779.588900000001</v>
      </c>
      <c r="G28" s="32">
        <v>94155.040900000007</v>
      </c>
      <c r="H28" s="32">
        <v>0.102726706336558</v>
      </c>
    </row>
    <row r="29" spans="1:8" ht="14.25">
      <c r="A29" s="32">
        <v>28</v>
      </c>
      <c r="B29" s="33">
        <v>75</v>
      </c>
      <c r="C29" s="32">
        <v>721</v>
      </c>
      <c r="D29" s="32">
        <v>503605.98290598299</v>
      </c>
      <c r="E29" s="32">
        <v>472987.62324786303</v>
      </c>
      <c r="F29" s="32">
        <v>30618.359658119702</v>
      </c>
      <c r="G29" s="32">
        <v>472987.62324786303</v>
      </c>
      <c r="H29" s="32">
        <v>6.0798244455796603E-2</v>
      </c>
    </row>
    <row r="30" spans="1:8" ht="14.25">
      <c r="A30" s="32">
        <v>29</v>
      </c>
      <c r="B30" s="33">
        <v>76</v>
      </c>
      <c r="C30" s="32">
        <v>4225</v>
      </c>
      <c r="D30" s="32">
        <v>781063.86916153796</v>
      </c>
      <c r="E30" s="32">
        <v>729598.74343846203</v>
      </c>
      <c r="F30" s="32">
        <v>51465.125723076897</v>
      </c>
      <c r="G30" s="32">
        <v>729598.74343846203</v>
      </c>
      <c r="H30" s="32">
        <v>6.5891059303926094E-2</v>
      </c>
    </row>
    <row r="31" spans="1:8" ht="14.25">
      <c r="A31" s="32">
        <v>30</v>
      </c>
      <c r="B31" s="33">
        <v>99</v>
      </c>
      <c r="C31" s="32">
        <v>47</v>
      </c>
      <c r="D31" s="32">
        <v>32785.222222222197</v>
      </c>
      <c r="E31" s="32">
        <v>27640.656410256401</v>
      </c>
      <c r="F31" s="32">
        <v>5144.5658119658101</v>
      </c>
      <c r="G31" s="32">
        <v>27640.656410256401</v>
      </c>
      <c r="H31" s="32">
        <v>0.15691721645488099</v>
      </c>
    </row>
    <row r="32" spans="1:8" ht="14.25">
      <c r="A32" s="32">
        <v>31</v>
      </c>
      <c r="B32" s="33">
        <v>99</v>
      </c>
      <c r="C32" s="32">
        <v>93</v>
      </c>
      <c r="D32" s="32">
        <v>130054.920127071</v>
      </c>
      <c r="E32" s="32">
        <v>118360.932455941</v>
      </c>
      <c r="F32" s="32">
        <v>11693.9876711293</v>
      </c>
      <c r="G32" s="32">
        <v>118360.932455941</v>
      </c>
      <c r="H32" s="32">
        <v>8.9915765275958903E-2</v>
      </c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2014-02-16T11:23:05Z</dcterms:modified>
</cp:coreProperties>
</file>