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<sst xmlns="http://schemas.openxmlformats.org/spreadsheetml/2006/main" count="114" uniqueCount="71">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</sst>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7" sqref="J17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7" t="s">
        <v>5</v>
      </c>
      <c r="B3" s="37"/>
      <c r="C3" s="37"/>
      <c r="D3" s="37"/>
      <c r="E3" s="15">
        <f>RA!D7</f>
        <v>21446996.379900001</v>
      </c>
      <c r="F3" s="25">
        <f>RA!I7</f>
        <v>1925998.6106</v>
      </c>
      <c r="G3" s="16">
        <f>E3-F3</f>
        <v>19520997.769300003</v>
      </c>
      <c r="H3" s="27">
        <f>RA!J7</f>
        <v>8.9802719993231008</v>
      </c>
      <c r="I3" s="20">
        <f>SUM(I4:I39)</f>
        <v>21447001.733557601</v>
      </c>
      <c r="J3" s="21">
        <f>SUM(J4:J39)</f>
        <v>19520997.756343868</v>
      </c>
      <c r="K3" s="22">
        <f>E3-I3</f>
        <v>-5.3536575995385647</v>
      </c>
      <c r="L3" s="22">
        <f>G3-J3</f>
        <v>1.2956134974956512E-2</v>
      </c>
    </row>
    <row r="4" spans="1:12" x14ac:dyDescent="0.15">
      <c r="A4" s="38">
        <f>RA!A8</f>
        <v>41700</v>
      </c>
      <c r="B4" s="12">
        <v>12</v>
      </c>
      <c r="C4" s="35" t="s">
        <v>6</v>
      </c>
      <c r="D4" s="35"/>
      <c r="E4" s="15">
        <f>VLOOKUP(C4,RA!B8:D39,3,0)</f>
        <v>1066972.1602</v>
      </c>
      <c r="F4" s="25">
        <f>VLOOKUP(C4,RA!B8:I43,8,0)</f>
        <v>-74947.990900000004</v>
      </c>
      <c r="G4" s="16">
        <f t="shared" ref="G4:G39" si="0">E4-F4</f>
        <v>1141920.1511000001</v>
      </c>
      <c r="H4" s="27">
        <f>RA!J8</f>
        <v>-7.0243623681756899</v>
      </c>
      <c r="I4" s="20">
        <f>VLOOKUP(B4,RMS!B:D,3,FALSE)</f>
        <v>1066973.30627949</v>
      </c>
      <c r="J4" s="21">
        <f>VLOOKUP(B4,RMS!B:E,4,FALSE)</f>
        <v>1141920.1586786299</v>
      </c>
      <c r="K4" s="22">
        <f t="shared" ref="K4:K39" si="1">E4-I4</f>
        <v>-1.1460794899612665</v>
      </c>
      <c r="L4" s="22">
        <f t="shared" ref="L4:L39" si="2">G4-J4</f>
        <v>-7.5786297675222158E-3</v>
      </c>
    </row>
    <row r="5" spans="1:12" x14ac:dyDescent="0.15">
      <c r="A5" s="38"/>
      <c r="B5" s="12">
        <v>13</v>
      </c>
      <c r="C5" s="35" t="s">
        <v>7</v>
      </c>
      <c r="D5" s="35"/>
      <c r="E5" s="15">
        <f>VLOOKUP(C5,RA!B8:D40,3,0)</f>
        <v>200020.27280000001</v>
      </c>
      <c r="F5" s="25">
        <f>VLOOKUP(C5,RA!B9:I44,8,0)</f>
        <v>42862.559699999998</v>
      </c>
      <c r="G5" s="16">
        <f t="shared" si="0"/>
        <v>157157.71309999999</v>
      </c>
      <c r="H5" s="27">
        <f>RA!J9</f>
        <v>21.4291077099261</v>
      </c>
      <c r="I5" s="20">
        <f>VLOOKUP(B5,RMS!B:D,3,FALSE)</f>
        <v>200020.333370721</v>
      </c>
      <c r="J5" s="21">
        <f>VLOOKUP(B5,RMS!B:E,4,FALSE)</f>
        <v>157157.701975312</v>
      </c>
      <c r="K5" s="22">
        <f t="shared" si="1"/>
        <v>-6.0570720990654081E-2</v>
      </c>
      <c r="L5" s="22">
        <f t="shared" si="2"/>
        <v>1.1124687996925786E-2</v>
      </c>
    </row>
    <row r="6" spans="1:12" x14ac:dyDescent="0.15">
      <c r="A6" s="38"/>
      <c r="B6" s="12">
        <v>14</v>
      </c>
      <c r="C6" s="35" t="s">
        <v>8</v>
      </c>
      <c r="D6" s="35"/>
      <c r="E6" s="15">
        <f>VLOOKUP(C6,RA!B10:D41,3,0)</f>
        <v>225211.42550000001</v>
      </c>
      <c r="F6" s="25">
        <f>VLOOKUP(C6,RA!B10:I45,8,0)</f>
        <v>49726.8554</v>
      </c>
      <c r="G6" s="16">
        <f t="shared" si="0"/>
        <v>175484.57010000001</v>
      </c>
      <c r="H6" s="27">
        <f>RA!J10</f>
        <v>22.080076661119499</v>
      </c>
      <c r="I6" s="20">
        <f>VLOOKUP(B6,RMS!B:D,3,FALSE)</f>
        <v>225214.17119059799</v>
      </c>
      <c r="J6" s="21">
        <f>VLOOKUP(B6,RMS!B:E,4,FALSE)</f>
        <v>175484.569177778</v>
      </c>
      <c r="K6" s="22">
        <f t="shared" si="1"/>
        <v>-2.7456905979779549</v>
      </c>
      <c r="L6" s="22">
        <f t="shared" si="2"/>
        <v>9.2222201055847108E-4</v>
      </c>
    </row>
    <row r="7" spans="1:12" x14ac:dyDescent="0.15">
      <c r="A7" s="38"/>
      <c r="B7" s="12">
        <v>15</v>
      </c>
      <c r="C7" s="35" t="s">
        <v>9</v>
      </c>
      <c r="D7" s="35"/>
      <c r="E7" s="15">
        <f>VLOOKUP(C7,RA!B10:D42,3,0)</f>
        <v>102909.1814</v>
      </c>
      <c r="F7" s="25">
        <f>VLOOKUP(C7,RA!B11:I46,8,0)</f>
        <v>18539.872500000001</v>
      </c>
      <c r="G7" s="16">
        <f t="shared" si="0"/>
        <v>84369.308900000004</v>
      </c>
      <c r="H7" s="27">
        <f>RA!J11</f>
        <v>18.015761322536399</v>
      </c>
      <c r="I7" s="20">
        <f>VLOOKUP(B7,RMS!B:D,3,FALSE)</f>
        <v>102909.234165812</v>
      </c>
      <c r="J7" s="21">
        <f>VLOOKUP(B7,RMS!B:E,4,FALSE)</f>
        <v>84369.308986324802</v>
      </c>
      <c r="K7" s="22">
        <f t="shared" si="1"/>
        <v>-5.2765811997232959E-2</v>
      </c>
      <c r="L7" s="22">
        <f t="shared" si="2"/>
        <v>-8.6324798758141696E-5</v>
      </c>
    </row>
    <row r="8" spans="1:12" x14ac:dyDescent="0.15">
      <c r="A8" s="38"/>
      <c r="B8" s="12">
        <v>16</v>
      </c>
      <c r="C8" s="35" t="s">
        <v>10</v>
      </c>
      <c r="D8" s="35"/>
      <c r="E8" s="15">
        <f>VLOOKUP(C8,RA!B12:D43,3,0)</f>
        <v>226817.2764</v>
      </c>
      <c r="F8" s="25">
        <f>VLOOKUP(C8,RA!B12:I47,8,0)</f>
        <v>46209.945399999997</v>
      </c>
      <c r="G8" s="16">
        <f t="shared" si="0"/>
        <v>180607.33100000001</v>
      </c>
      <c r="H8" s="27">
        <f>RA!J12</f>
        <v>20.373203546676599</v>
      </c>
      <c r="I8" s="20">
        <f>VLOOKUP(B8,RMS!B:D,3,FALSE)</f>
        <v>226817.30059145301</v>
      </c>
      <c r="J8" s="21">
        <f>VLOOKUP(B8,RMS!B:E,4,FALSE)</f>
        <v>180607.331565812</v>
      </c>
      <c r="K8" s="22">
        <f t="shared" si="1"/>
        <v>-2.4191453005187213E-2</v>
      </c>
      <c r="L8" s="22">
        <f t="shared" si="2"/>
        <v>-5.6581199169158936E-4</v>
      </c>
    </row>
    <row r="9" spans="1:12" x14ac:dyDescent="0.15">
      <c r="A9" s="38"/>
      <c r="B9" s="12">
        <v>17</v>
      </c>
      <c r="C9" s="35" t="s">
        <v>11</v>
      </c>
      <c r="D9" s="35"/>
      <c r="E9" s="15">
        <f>VLOOKUP(C9,RA!B12:D44,3,0)</f>
        <v>515994.37219999998</v>
      </c>
      <c r="F9" s="25">
        <f>VLOOKUP(C9,RA!B13:I48,8,0)</f>
        <v>65060.460299999999</v>
      </c>
      <c r="G9" s="16">
        <f t="shared" si="0"/>
        <v>450933.91190000001</v>
      </c>
      <c r="H9" s="27">
        <f>RA!J13</f>
        <v>12.608753855707301</v>
      </c>
      <c r="I9" s="20">
        <f>VLOOKUP(B9,RMS!B:D,3,FALSE)</f>
        <v>515994.601349573</v>
      </c>
      <c r="J9" s="21">
        <f>VLOOKUP(B9,RMS!B:E,4,FALSE)</f>
        <v>450933.91267606802</v>
      </c>
      <c r="K9" s="22">
        <f t="shared" si="1"/>
        <v>-0.22914957301691175</v>
      </c>
      <c r="L9" s="22">
        <f t="shared" si="2"/>
        <v>-7.7606801642104983E-4</v>
      </c>
    </row>
    <row r="10" spans="1:12" x14ac:dyDescent="0.15">
      <c r="A10" s="38"/>
      <c r="B10" s="12">
        <v>18</v>
      </c>
      <c r="C10" s="35" t="s">
        <v>12</v>
      </c>
      <c r="D10" s="35"/>
      <c r="E10" s="15">
        <f>VLOOKUP(C10,RA!B14:D45,3,0)</f>
        <v>188723.5091</v>
      </c>
      <c r="F10" s="25">
        <f>VLOOKUP(C10,RA!B14:I49,8,0)</f>
        <v>31362.5628</v>
      </c>
      <c r="G10" s="16">
        <f t="shared" si="0"/>
        <v>157360.94630000001</v>
      </c>
      <c r="H10" s="27">
        <f>RA!J14</f>
        <v>16.618259669695799</v>
      </c>
      <c r="I10" s="20">
        <f>VLOOKUP(B10,RMS!B:D,3,FALSE)</f>
        <v>188723.509045299</v>
      </c>
      <c r="J10" s="21">
        <f>VLOOKUP(B10,RMS!B:E,4,FALSE)</f>
        <v>157360.945109402</v>
      </c>
      <c r="K10" s="22">
        <f t="shared" si="1"/>
        <v>5.4700998589396477E-5</v>
      </c>
      <c r="L10" s="22">
        <f t="shared" si="2"/>
        <v>1.1905980063602328E-3</v>
      </c>
    </row>
    <row r="11" spans="1:12" x14ac:dyDescent="0.15">
      <c r="A11" s="38"/>
      <c r="B11" s="12">
        <v>19</v>
      </c>
      <c r="C11" s="35" t="s">
        <v>13</v>
      </c>
      <c r="D11" s="35"/>
      <c r="E11" s="15">
        <f>VLOOKUP(C11,RA!B14:D46,3,0)</f>
        <v>186791.55650000001</v>
      </c>
      <c r="F11" s="25">
        <f>VLOOKUP(C11,RA!B15:I50,8,0)</f>
        <v>-21176.109400000001</v>
      </c>
      <c r="G11" s="16">
        <f t="shared" si="0"/>
        <v>207967.66590000002</v>
      </c>
      <c r="H11" s="27">
        <f>RA!J15</f>
        <v>-11.3367594321642</v>
      </c>
      <c r="I11" s="20">
        <f>VLOOKUP(B11,RMS!B:D,3,FALSE)</f>
        <v>186791.64684187999</v>
      </c>
      <c r="J11" s="21">
        <f>VLOOKUP(B11,RMS!B:E,4,FALSE)</f>
        <v>207967.66480598299</v>
      </c>
      <c r="K11" s="22">
        <f t="shared" si="1"/>
        <v>-9.0341879986226559E-2</v>
      </c>
      <c r="L11" s="22">
        <f t="shared" si="2"/>
        <v>1.0940170323010534E-3</v>
      </c>
    </row>
    <row r="12" spans="1:12" x14ac:dyDescent="0.15">
      <c r="A12" s="38"/>
      <c r="B12" s="12">
        <v>21</v>
      </c>
      <c r="C12" s="35" t="s">
        <v>14</v>
      </c>
      <c r="D12" s="35"/>
      <c r="E12" s="15">
        <f>VLOOKUP(C12,RA!B16:D47,3,0)</f>
        <v>967428.61499999999</v>
      </c>
      <c r="F12" s="25">
        <f>VLOOKUP(C12,RA!B16:I51,8,0)</f>
        <v>76371.160199999998</v>
      </c>
      <c r="G12" s="16">
        <f t="shared" si="0"/>
        <v>891057.45479999995</v>
      </c>
      <c r="H12" s="27">
        <f>RA!J16</f>
        <v>7.8942424294530502</v>
      </c>
      <c r="I12" s="20">
        <f>VLOOKUP(B12,RMS!B:D,3,FALSE)</f>
        <v>967428.43330000003</v>
      </c>
      <c r="J12" s="21">
        <f>VLOOKUP(B12,RMS!B:E,4,FALSE)</f>
        <v>891057.45479999995</v>
      </c>
      <c r="K12" s="22">
        <f t="shared" si="1"/>
        <v>0.18169999995734543</v>
      </c>
      <c r="L12" s="22">
        <f t="shared" si="2"/>
        <v>0</v>
      </c>
    </row>
    <row r="13" spans="1:12" x14ac:dyDescent="0.15">
      <c r="A13" s="38"/>
      <c r="B13" s="12">
        <v>22</v>
      </c>
      <c r="C13" s="35" t="s">
        <v>15</v>
      </c>
      <c r="D13" s="35"/>
      <c r="E13" s="15">
        <f>VLOOKUP(C13,RA!B16:D48,3,0)</f>
        <v>509139.07040000003</v>
      </c>
      <c r="F13" s="25">
        <f>VLOOKUP(C13,RA!B17:I52,8,0)</f>
        <v>42693.104500000001</v>
      </c>
      <c r="G13" s="16">
        <f t="shared" si="0"/>
        <v>466445.96590000001</v>
      </c>
      <c r="H13" s="27">
        <f>RA!J17</f>
        <v>8.3853522509004499</v>
      </c>
      <c r="I13" s="20">
        <f>VLOOKUP(B13,RMS!B:D,3,FALSE)</f>
        <v>509139.14940170897</v>
      </c>
      <c r="J13" s="21">
        <f>VLOOKUP(B13,RMS!B:E,4,FALSE)</f>
        <v>466445.966881197</v>
      </c>
      <c r="K13" s="22">
        <f t="shared" si="1"/>
        <v>-7.9001708945725113E-2</v>
      </c>
      <c r="L13" s="22">
        <f t="shared" si="2"/>
        <v>-9.8119699396193027E-4</v>
      </c>
    </row>
    <row r="14" spans="1:12" x14ac:dyDescent="0.15">
      <c r="A14" s="38"/>
      <c r="B14" s="12">
        <v>23</v>
      </c>
      <c r="C14" s="35" t="s">
        <v>16</v>
      </c>
      <c r="D14" s="35"/>
      <c r="E14" s="15">
        <f>VLOOKUP(C14,RA!B18:D49,3,0)</f>
        <v>2641573.5482000001</v>
      </c>
      <c r="F14" s="25">
        <f>VLOOKUP(C14,RA!B18:I53,8,0)</f>
        <v>366140.75280000002</v>
      </c>
      <c r="G14" s="16">
        <f t="shared" si="0"/>
        <v>2275432.7954000002</v>
      </c>
      <c r="H14" s="27">
        <f>RA!J18</f>
        <v>13.8607063600214</v>
      </c>
      <c r="I14" s="20">
        <f>VLOOKUP(B14,RMS!B:D,3,FALSE)</f>
        <v>2641573.7577555599</v>
      </c>
      <c r="J14" s="21">
        <f>VLOOKUP(B14,RMS!B:E,4,FALSE)</f>
        <v>2275432.7802427402</v>
      </c>
      <c r="K14" s="22">
        <f t="shared" si="1"/>
        <v>-0.20955555979162455</v>
      </c>
      <c r="L14" s="22">
        <f t="shared" si="2"/>
        <v>1.5157260000705719E-2</v>
      </c>
    </row>
    <row r="15" spans="1:12" x14ac:dyDescent="0.15">
      <c r="A15" s="38"/>
      <c r="B15" s="12">
        <v>24</v>
      </c>
      <c r="C15" s="35" t="s">
        <v>17</v>
      </c>
      <c r="D15" s="35"/>
      <c r="E15" s="15">
        <f>VLOOKUP(C15,RA!B18:D50,3,0)</f>
        <v>949980.89300000004</v>
      </c>
      <c r="F15" s="25">
        <f>VLOOKUP(C15,RA!B19:I54,8,0)</f>
        <v>106362.97870000001</v>
      </c>
      <c r="G15" s="16">
        <f t="shared" si="0"/>
        <v>843617.91430000006</v>
      </c>
      <c r="H15" s="27">
        <f>RA!J19</f>
        <v>11.196328208676899</v>
      </c>
      <c r="I15" s="20">
        <f>VLOOKUP(B15,RMS!B:D,3,FALSE)</f>
        <v>949980.87148888898</v>
      </c>
      <c r="J15" s="21">
        <f>VLOOKUP(B15,RMS!B:E,4,FALSE)</f>
        <v>843617.91329658101</v>
      </c>
      <c r="K15" s="22">
        <f t="shared" si="1"/>
        <v>2.1511111059226096E-2</v>
      </c>
      <c r="L15" s="22">
        <f t="shared" si="2"/>
        <v>1.0034190490841866E-3</v>
      </c>
    </row>
    <row r="16" spans="1:12" x14ac:dyDescent="0.15">
      <c r="A16" s="38"/>
      <c r="B16" s="12">
        <v>25</v>
      </c>
      <c r="C16" s="35" t="s">
        <v>18</v>
      </c>
      <c r="D16" s="35"/>
      <c r="E16" s="15">
        <f>VLOOKUP(C16,RA!B20:D51,3,0)</f>
        <v>1215842.5925</v>
      </c>
      <c r="F16" s="25">
        <f>VLOOKUP(C16,RA!B20:I55,8,0)</f>
        <v>74787.209600000002</v>
      </c>
      <c r="G16" s="16">
        <f t="shared" si="0"/>
        <v>1141055.3829000001</v>
      </c>
      <c r="H16" s="27">
        <f>RA!J20</f>
        <v>6.1510601833929401</v>
      </c>
      <c r="I16" s="20">
        <f>VLOOKUP(B16,RMS!B:D,3,FALSE)</f>
        <v>1215842.6155999999</v>
      </c>
      <c r="J16" s="21">
        <f>VLOOKUP(B16,RMS!B:E,4,FALSE)</f>
        <v>1141055.3829000001</v>
      </c>
      <c r="K16" s="22">
        <f t="shared" si="1"/>
        <v>-2.3099999874830246E-2</v>
      </c>
      <c r="L16" s="22">
        <f t="shared" si="2"/>
        <v>0</v>
      </c>
    </row>
    <row r="17" spans="1:12" x14ac:dyDescent="0.15">
      <c r="A17" s="38"/>
      <c r="B17" s="12">
        <v>26</v>
      </c>
      <c r="C17" s="35" t="s">
        <v>19</v>
      </c>
      <c r="D17" s="35"/>
      <c r="E17" s="15">
        <f>VLOOKUP(C17,RA!B20:D52,3,0)</f>
        <v>551169.34669999999</v>
      </c>
      <c r="F17" s="25">
        <f>VLOOKUP(C17,RA!B21:I56,8,0)</f>
        <v>71427.418600000005</v>
      </c>
      <c r="G17" s="16">
        <f t="shared" si="0"/>
        <v>479741.92810000002</v>
      </c>
      <c r="H17" s="27">
        <f>RA!J21</f>
        <v>12.959250914016801</v>
      </c>
      <c r="I17" s="20">
        <f>VLOOKUP(B17,RMS!B:D,3,FALSE)</f>
        <v>551168.66305292305</v>
      </c>
      <c r="J17" s="21">
        <f>VLOOKUP(B17,RMS!B:E,4,FALSE)</f>
        <v>479741.92796469299</v>
      </c>
      <c r="K17" s="22">
        <f t="shared" si="1"/>
        <v>0.68364707694854587</v>
      </c>
      <c r="L17" s="22">
        <f t="shared" si="2"/>
        <v>1.3530702563002706E-4</v>
      </c>
    </row>
    <row r="18" spans="1:12" x14ac:dyDescent="0.15">
      <c r="A18" s="38"/>
      <c r="B18" s="12">
        <v>27</v>
      </c>
      <c r="C18" s="35" t="s">
        <v>20</v>
      </c>
      <c r="D18" s="35"/>
      <c r="E18" s="15">
        <f>VLOOKUP(C18,RA!B22:D53,3,0)</f>
        <v>1519610.6451000001</v>
      </c>
      <c r="F18" s="25">
        <f>VLOOKUP(C18,RA!B22:I57,8,0)</f>
        <v>90251.811199999996</v>
      </c>
      <c r="G18" s="16">
        <f t="shared" si="0"/>
        <v>1429358.8339</v>
      </c>
      <c r="H18" s="27">
        <f>RA!J22</f>
        <v>5.9391404956932803</v>
      </c>
      <c r="I18" s="20">
        <f>VLOOKUP(B18,RMS!B:D,3,FALSE)</f>
        <v>1519610.7126</v>
      </c>
      <c r="J18" s="21">
        <f>VLOOKUP(B18,RMS!B:E,4,FALSE)</f>
        <v>1429358.8345000001</v>
      </c>
      <c r="K18" s="22">
        <f t="shared" si="1"/>
        <v>-6.7499999888241291E-2</v>
      </c>
      <c r="L18" s="22">
        <f t="shared" si="2"/>
        <v>-6.0000014491379261E-4</v>
      </c>
    </row>
    <row r="19" spans="1:12" x14ac:dyDescent="0.15">
      <c r="A19" s="38"/>
      <c r="B19" s="12">
        <v>29</v>
      </c>
      <c r="C19" s="35" t="s">
        <v>21</v>
      </c>
      <c r="D19" s="35"/>
      <c r="E19" s="15">
        <f>VLOOKUP(C19,RA!B22:D54,3,0)</f>
        <v>3525095.1688000001</v>
      </c>
      <c r="F19" s="25">
        <f>VLOOKUP(C19,RA!B23:I58,8,0)</f>
        <v>224884.70240000001</v>
      </c>
      <c r="G19" s="16">
        <f t="shared" si="0"/>
        <v>3300210.4664000003</v>
      </c>
      <c r="H19" s="27">
        <f>RA!J23</f>
        <v>6.37953563326219</v>
      </c>
      <c r="I19" s="20">
        <f>VLOOKUP(B19,RMS!B:D,3,FALSE)</f>
        <v>3525096.7111726501</v>
      </c>
      <c r="J19" s="21">
        <f>VLOOKUP(B19,RMS!B:E,4,FALSE)</f>
        <v>3300210.5255453</v>
      </c>
      <c r="K19" s="22">
        <f t="shared" si="1"/>
        <v>-1.5423726500011981</v>
      </c>
      <c r="L19" s="22">
        <f t="shared" si="2"/>
        <v>-5.9145299717783928E-2</v>
      </c>
    </row>
    <row r="20" spans="1:12" x14ac:dyDescent="0.15">
      <c r="A20" s="38"/>
      <c r="B20" s="12">
        <v>31</v>
      </c>
      <c r="C20" s="35" t="s">
        <v>22</v>
      </c>
      <c r="D20" s="35"/>
      <c r="E20" s="15">
        <f>VLOOKUP(C20,RA!B24:D55,3,0)</f>
        <v>337614.46960000001</v>
      </c>
      <c r="F20" s="25">
        <f>VLOOKUP(C20,RA!B24:I59,8,0)</f>
        <v>-202194.4057</v>
      </c>
      <c r="G20" s="16">
        <f t="shared" si="0"/>
        <v>539808.87529999996</v>
      </c>
      <c r="H20" s="27">
        <f>RA!J24</f>
        <v>-59.889140989589897</v>
      </c>
      <c r="I20" s="20">
        <f>VLOOKUP(B20,RMS!B:D,3,FALSE)</f>
        <v>337614.43276007101</v>
      </c>
      <c r="J20" s="21">
        <f>VLOOKUP(B20,RMS!B:E,4,FALSE)</f>
        <v>539808.85928284505</v>
      </c>
      <c r="K20" s="22">
        <f t="shared" si="1"/>
        <v>3.6839929001871496E-2</v>
      </c>
      <c r="L20" s="22">
        <f t="shared" si="2"/>
        <v>1.6017154906876385E-2</v>
      </c>
    </row>
    <row r="21" spans="1:12" x14ac:dyDescent="0.15">
      <c r="A21" s="38"/>
      <c r="B21" s="12">
        <v>32</v>
      </c>
      <c r="C21" s="35" t="s">
        <v>23</v>
      </c>
      <c r="D21" s="35"/>
      <c r="E21" s="15">
        <f>VLOOKUP(C21,RA!B24:D56,3,0)</f>
        <v>293030.3382</v>
      </c>
      <c r="F21" s="25">
        <f>VLOOKUP(C21,RA!B25:I60,8,0)</f>
        <v>31360.412499999999</v>
      </c>
      <c r="G21" s="16">
        <f t="shared" si="0"/>
        <v>261669.92569999999</v>
      </c>
      <c r="H21" s="27">
        <f>RA!J25</f>
        <v>10.702104325660599</v>
      </c>
      <c r="I21" s="20">
        <f>VLOOKUP(B21,RMS!B:D,3,FALSE)</f>
        <v>293030.33508883597</v>
      </c>
      <c r="J21" s="21">
        <f>VLOOKUP(B21,RMS!B:E,4,FALSE)</f>
        <v>261669.93222166999</v>
      </c>
      <c r="K21" s="22">
        <f t="shared" si="1"/>
        <v>3.1111640273593366E-3</v>
      </c>
      <c r="L21" s="22">
        <f t="shared" si="2"/>
        <v>-6.5216700022574514E-3</v>
      </c>
    </row>
    <row r="22" spans="1:12" x14ac:dyDescent="0.15">
      <c r="A22" s="38"/>
      <c r="B22" s="12">
        <v>33</v>
      </c>
      <c r="C22" s="35" t="s">
        <v>24</v>
      </c>
      <c r="D22" s="35"/>
      <c r="E22" s="15">
        <f>VLOOKUP(C22,RA!B26:D57,3,0)</f>
        <v>613225.77450000006</v>
      </c>
      <c r="F22" s="25">
        <f>VLOOKUP(C22,RA!B26:I61,8,0)</f>
        <v>135746.98430000001</v>
      </c>
      <c r="G22" s="16">
        <f t="shared" si="0"/>
        <v>477478.79020000005</v>
      </c>
      <c r="H22" s="27">
        <f>RA!J26</f>
        <v>22.1365425174248</v>
      </c>
      <c r="I22" s="20">
        <f>VLOOKUP(B22,RMS!B:D,3,FALSE)</f>
        <v>613225.80110139202</v>
      </c>
      <c r="J22" s="21">
        <f>VLOOKUP(B22,RMS!B:E,4,FALSE)</f>
        <v>477478.72758656502</v>
      </c>
      <c r="K22" s="22">
        <f t="shared" si="1"/>
        <v>-2.6601391960866749E-2</v>
      </c>
      <c r="L22" s="22">
        <f t="shared" si="2"/>
        <v>6.2613435031380504E-2</v>
      </c>
    </row>
    <row r="23" spans="1:12" x14ac:dyDescent="0.15">
      <c r="A23" s="38"/>
      <c r="B23" s="12">
        <v>34</v>
      </c>
      <c r="C23" s="35" t="s">
        <v>25</v>
      </c>
      <c r="D23" s="35"/>
      <c r="E23" s="15">
        <f>VLOOKUP(C23,RA!B26:D58,3,0)</f>
        <v>377981.96230000001</v>
      </c>
      <c r="F23" s="25">
        <f>VLOOKUP(C23,RA!B27:I62,8,0)</f>
        <v>106225.3294</v>
      </c>
      <c r="G23" s="16">
        <f t="shared" si="0"/>
        <v>271756.63290000003</v>
      </c>
      <c r="H23" s="27">
        <f>RA!J27</f>
        <v>28.103280049033199</v>
      </c>
      <c r="I23" s="20">
        <f>VLOOKUP(B23,RMS!B:D,3,FALSE)</f>
        <v>377981.929118108</v>
      </c>
      <c r="J23" s="21">
        <f>VLOOKUP(B23,RMS!B:E,4,FALSE)</f>
        <v>271756.64550402202</v>
      </c>
      <c r="K23" s="22">
        <f t="shared" si="1"/>
        <v>3.3181892009451985E-2</v>
      </c>
      <c r="L23" s="22">
        <f t="shared" si="2"/>
        <v>-1.2604021991137415E-2</v>
      </c>
    </row>
    <row r="24" spans="1:12" x14ac:dyDescent="0.15">
      <c r="A24" s="38"/>
      <c r="B24" s="12">
        <v>35</v>
      </c>
      <c r="C24" s="35" t="s">
        <v>26</v>
      </c>
      <c r="D24" s="35"/>
      <c r="E24" s="15">
        <f>VLOOKUP(C24,RA!B28:D59,3,0)</f>
        <v>912724.75630000001</v>
      </c>
      <c r="F24" s="25">
        <f>VLOOKUP(C24,RA!B28:I63,8,0)</f>
        <v>102375.7257</v>
      </c>
      <c r="G24" s="16">
        <f t="shared" si="0"/>
        <v>810349.03060000006</v>
      </c>
      <c r="H24" s="27">
        <f>RA!J28</f>
        <v>11.216494895461199</v>
      </c>
      <c r="I24" s="20">
        <f>VLOOKUP(B24,RMS!B:D,3,FALSE)</f>
        <v>912724.75664778799</v>
      </c>
      <c r="J24" s="21">
        <f>VLOOKUP(B24,RMS!B:E,4,FALSE)</f>
        <v>810349.02563923504</v>
      </c>
      <c r="K24" s="22">
        <f t="shared" si="1"/>
        <v>-3.4778797999024391E-4</v>
      </c>
      <c r="L24" s="22">
        <f t="shared" si="2"/>
        <v>4.9607650144025683E-3</v>
      </c>
    </row>
    <row r="25" spans="1:12" x14ac:dyDescent="0.15">
      <c r="A25" s="38"/>
      <c r="B25" s="12">
        <v>36</v>
      </c>
      <c r="C25" s="35" t="s">
        <v>27</v>
      </c>
      <c r="D25" s="35"/>
      <c r="E25" s="15">
        <f>VLOOKUP(C25,RA!B28:D60,3,0)</f>
        <v>759507.01340000005</v>
      </c>
      <c r="F25" s="25">
        <f>VLOOKUP(C25,RA!B29:I64,8,0)</f>
        <v>150707.883</v>
      </c>
      <c r="G25" s="16">
        <f t="shared" si="0"/>
        <v>608799.13040000002</v>
      </c>
      <c r="H25" s="27">
        <f>RA!J29</f>
        <v>19.842856002783002</v>
      </c>
      <c r="I25" s="20">
        <f>VLOOKUP(B25,RMS!B:D,3,FALSE)</f>
        <v>759507.01122831902</v>
      </c>
      <c r="J25" s="21">
        <f>VLOOKUP(B25,RMS!B:E,4,FALSE)</f>
        <v>608799.11952414003</v>
      </c>
      <c r="K25" s="22">
        <f t="shared" si="1"/>
        <v>2.1716810297220945E-3</v>
      </c>
      <c r="L25" s="22">
        <f t="shared" si="2"/>
        <v>1.0875859996303916E-2</v>
      </c>
    </row>
    <row r="26" spans="1:12" x14ac:dyDescent="0.15">
      <c r="A26" s="38"/>
      <c r="B26" s="12">
        <v>37</v>
      </c>
      <c r="C26" s="35" t="s">
        <v>28</v>
      </c>
      <c r="D26" s="35"/>
      <c r="E26" s="15">
        <f>VLOOKUP(C26,RA!B30:D61,3,0)</f>
        <v>1268751.1793</v>
      </c>
      <c r="F26" s="25">
        <f>VLOOKUP(C26,RA!B30:I65,8,0)</f>
        <v>193734.12599999999</v>
      </c>
      <c r="G26" s="16">
        <f t="shared" si="0"/>
        <v>1075017.0533</v>
      </c>
      <c r="H26" s="27">
        <f>RA!J30</f>
        <v>15.2696706147605</v>
      </c>
      <c r="I26" s="20">
        <f>VLOOKUP(B26,RMS!B:D,3,FALSE)</f>
        <v>1268751.17537965</v>
      </c>
      <c r="J26" s="21">
        <f>VLOOKUP(B26,RMS!B:E,4,FALSE)</f>
        <v>1075017.0519624399</v>
      </c>
      <c r="K26" s="22">
        <f t="shared" si="1"/>
        <v>3.9203499909490347E-3</v>
      </c>
      <c r="L26" s="22">
        <f t="shared" si="2"/>
        <v>1.3375601265579462E-3</v>
      </c>
    </row>
    <row r="27" spans="1:12" x14ac:dyDescent="0.15">
      <c r="A27" s="38"/>
      <c r="B27" s="12">
        <v>38</v>
      </c>
      <c r="C27" s="35" t="s">
        <v>29</v>
      </c>
      <c r="D27" s="35"/>
      <c r="E27" s="15">
        <f>VLOOKUP(C27,RA!B30:D62,3,0)</f>
        <v>910594.66440000001</v>
      </c>
      <c r="F27" s="25">
        <f>VLOOKUP(C27,RA!B31:I66,8,0)</f>
        <v>58925.514199999998</v>
      </c>
      <c r="G27" s="16">
        <f t="shared" si="0"/>
        <v>851669.15020000003</v>
      </c>
      <c r="H27" s="27">
        <f>RA!J31</f>
        <v>6.4711025117664898</v>
      </c>
      <c r="I27" s="20">
        <f>VLOOKUP(B27,RMS!B:D,3,FALSE)</f>
        <v>910594.73880530999</v>
      </c>
      <c r="J27" s="21">
        <f>VLOOKUP(B27,RMS!B:E,4,FALSE)</f>
        <v>851669.193624779</v>
      </c>
      <c r="K27" s="22">
        <f t="shared" si="1"/>
        <v>-7.4405309977009892E-2</v>
      </c>
      <c r="L27" s="22">
        <f t="shared" si="2"/>
        <v>-4.3424778967164457E-2</v>
      </c>
    </row>
    <row r="28" spans="1:12" x14ac:dyDescent="0.15">
      <c r="A28" s="38"/>
      <c r="B28" s="12">
        <v>39</v>
      </c>
      <c r="C28" s="35" t="s">
        <v>30</v>
      </c>
      <c r="D28" s="35"/>
      <c r="E28" s="15">
        <f>VLOOKUP(C28,RA!B32:D63,3,0)</f>
        <v>205340.48670000001</v>
      </c>
      <c r="F28" s="25">
        <f>VLOOKUP(C28,RA!B32:I67,8,0)</f>
        <v>52486.978499999997</v>
      </c>
      <c r="G28" s="16">
        <f t="shared" si="0"/>
        <v>152853.50820000001</v>
      </c>
      <c r="H28" s="27">
        <f>RA!J32</f>
        <v>25.5609496906876</v>
      </c>
      <c r="I28" s="20">
        <f>VLOOKUP(B28,RMS!B:D,3,FALSE)</f>
        <v>205340.446661622</v>
      </c>
      <c r="J28" s="21">
        <f>VLOOKUP(B28,RMS!B:E,4,FALSE)</f>
        <v>152853.494382479</v>
      </c>
      <c r="K28" s="22">
        <f t="shared" si="1"/>
        <v>4.0038378007011488E-2</v>
      </c>
      <c r="L28" s="22">
        <f t="shared" si="2"/>
        <v>1.3817521015880629E-2</v>
      </c>
    </row>
    <row r="29" spans="1:12" x14ac:dyDescent="0.15">
      <c r="A29" s="38"/>
      <c r="B29" s="12">
        <v>40</v>
      </c>
      <c r="C29" s="35" t="s">
        <v>31</v>
      </c>
      <c r="D29" s="35"/>
      <c r="E29" s="15">
        <f>VLOOKUP(C29,RA!B32:D64,3,0)</f>
        <v>14.4445</v>
      </c>
      <c r="F29" s="25">
        <f>VLOOKUP(C29,RA!B33:I68,8,0)</f>
        <v>1.2251000000000001</v>
      </c>
      <c r="G29" s="16">
        <f t="shared" si="0"/>
        <v>13.2194</v>
      </c>
      <c r="H29" s="27">
        <f>RA!J33</f>
        <v>8.4814289175810895</v>
      </c>
      <c r="I29" s="20">
        <f>VLOOKUP(B29,RMS!B:D,3,FALSE)</f>
        <v>14.4445</v>
      </c>
      <c r="J29" s="21">
        <f>VLOOKUP(B29,RMS!B:E,4,FALSE)</f>
        <v>13.2194</v>
      </c>
      <c r="K29" s="22">
        <f t="shared" si="1"/>
        <v>0</v>
      </c>
      <c r="L29" s="22">
        <f t="shared" si="2"/>
        <v>0</v>
      </c>
    </row>
    <row r="30" spans="1:12" x14ac:dyDescent="0.15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8"/>
      <c r="B31" s="12">
        <v>42</v>
      </c>
      <c r="C31" s="35" t="s">
        <v>32</v>
      </c>
      <c r="D31" s="35"/>
      <c r="E31" s="15">
        <f>VLOOKUP(C31,RA!B34:D66,3,0)</f>
        <v>112644.82919999999</v>
      </c>
      <c r="F31" s="25">
        <f>VLOOKUP(C31,RA!B35:I70,8,0)</f>
        <v>12155.536</v>
      </c>
      <c r="G31" s="16">
        <f t="shared" si="0"/>
        <v>100489.29319999999</v>
      </c>
      <c r="H31" s="27">
        <f>RA!J35</f>
        <v>10.791028834903701</v>
      </c>
      <c r="I31" s="20">
        <f>VLOOKUP(B31,RMS!B:D,3,FALSE)</f>
        <v>112644.8288</v>
      </c>
      <c r="J31" s="21">
        <f>VLOOKUP(B31,RMS!B:E,4,FALSE)</f>
        <v>100489.2908</v>
      </c>
      <c r="K31" s="22">
        <f t="shared" si="1"/>
        <v>3.9999998989515007E-4</v>
      </c>
      <c r="L31" s="22">
        <f t="shared" si="2"/>
        <v>2.3999999830266461E-3</v>
      </c>
    </row>
    <row r="32" spans="1:12" x14ac:dyDescent="0.15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8"/>
      <c r="B35" s="12">
        <v>75</v>
      </c>
      <c r="C35" s="35" t="s">
        <v>33</v>
      </c>
      <c r="D35" s="35"/>
      <c r="E35" s="15">
        <f>VLOOKUP(C35,RA!B8:D70,3,0)</f>
        <v>436288.03350000002</v>
      </c>
      <c r="F35" s="25">
        <f>VLOOKUP(C35,RA!B8:I74,8,0)</f>
        <v>28253.8809</v>
      </c>
      <c r="G35" s="16">
        <f t="shared" si="0"/>
        <v>408034.15260000003</v>
      </c>
      <c r="H35" s="27">
        <f>RA!J39</f>
        <v>6.4759697105009</v>
      </c>
      <c r="I35" s="20">
        <f>VLOOKUP(B35,RMS!B:D,3,FALSE)</f>
        <v>436288.03418803401</v>
      </c>
      <c r="J35" s="21">
        <f>VLOOKUP(B35,RMS!B:E,4,FALSE)</f>
        <v>408034.14940170897</v>
      </c>
      <c r="K35" s="22">
        <f t="shared" si="1"/>
        <v>-6.8803399335592985E-4</v>
      </c>
      <c r="L35" s="22">
        <f t="shared" si="2"/>
        <v>3.1982910586521029E-3</v>
      </c>
    </row>
    <row r="36" spans="1:12" x14ac:dyDescent="0.15">
      <c r="A36" s="38"/>
      <c r="B36" s="12">
        <v>76</v>
      </c>
      <c r="C36" s="35" t="s">
        <v>34</v>
      </c>
      <c r="D36" s="35"/>
      <c r="E36" s="15">
        <f>VLOOKUP(C36,RA!B8:D71,3,0)</f>
        <v>603422.0871</v>
      </c>
      <c r="F36" s="25">
        <f>VLOOKUP(C36,RA!B8:I75,8,0)</f>
        <v>43869.830600000001</v>
      </c>
      <c r="G36" s="16">
        <f t="shared" si="0"/>
        <v>559552.25650000002</v>
      </c>
      <c r="H36" s="27">
        <f>RA!J40</f>
        <v>7.2701731570408699</v>
      </c>
      <c r="I36" s="20">
        <f>VLOOKUP(B36,RMS!B:D,3,FALSE)</f>
        <v>603422.07509059797</v>
      </c>
      <c r="J36" s="21">
        <f>VLOOKUP(B36,RMS!B:E,4,FALSE)</f>
        <v>559552.25848376099</v>
      </c>
      <c r="K36" s="22">
        <f t="shared" si="1"/>
        <v>1.2009402038529515E-2</v>
      </c>
      <c r="L36" s="22">
        <f t="shared" si="2"/>
        <v>-1.983760972507298E-3</v>
      </c>
    </row>
    <row r="37" spans="1:12" x14ac:dyDescent="0.15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8"/>
      <c r="B39" s="12">
        <v>99</v>
      </c>
      <c r="C39" s="35" t="s">
        <v>35</v>
      </c>
      <c r="D39" s="35"/>
      <c r="E39" s="15">
        <f>VLOOKUP(C39,RA!B8:D74,3,0)</f>
        <v>22576.7071</v>
      </c>
      <c r="F39" s="25">
        <f>VLOOKUP(C39,RA!B8:I78,8,0)</f>
        <v>1792.2963</v>
      </c>
      <c r="G39" s="16">
        <f t="shared" si="0"/>
        <v>20784.410799999998</v>
      </c>
      <c r="H39" s="27">
        <f>RA!J43</f>
        <v>7.9386966932835001</v>
      </c>
      <c r="I39" s="20">
        <f>VLOOKUP(B39,RMS!B:D,3,FALSE)</f>
        <v>22576.706981317599</v>
      </c>
      <c r="J39" s="21">
        <f>VLOOKUP(B39,RMS!B:E,4,FALSE)</f>
        <v>20784.409424400601</v>
      </c>
      <c r="K39" s="22">
        <f t="shared" si="1"/>
        <v>1.1868240108015016E-4</v>
      </c>
      <c r="L39" s="22">
        <f t="shared" si="2"/>
        <v>1.3755993968516123E-3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4" t="s">
        <v>47</v>
      </c>
      <c r="W1" s="41"/>
    </row>
    <row r="2" spans="1:23" ht="12.75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4"/>
      <c r="W2" s="41"/>
    </row>
    <row r="3" spans="1:23" ht="23.25" thickBot="1" x14ac:dyDescent="0.2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5" t="s">
        <v>48</v>
      </c>
      <c r="W3" s="41"/>
    </row>
    <row r="4" spans="1:23" ht="15" thickTop="1" thickBo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3"/>
      <c r="W4" s="41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2" t="s">
        <v>4</v>
      </c>
      <c r="C6" s="43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4" t="s">
        <v>5</v>
      </c>
      <c r="B7" s="45"/>
      <c r="C7" s="46"/>
      <c r="D7" s="63">
        <v>21446996.379900001</v>
      </c>
      <c r="E7" s="63">
        <v>22607899</v>
      </c>
      <c r="F7" s="64">
        <v>94.865057473496293</v>
      </c>
      <c r="G7" s="63">
        <v>17041061.443</v>
      </c>
      <c r="H7" s="64">
        <v>25.854815157126499</v>
      </c>
      <c r="I7" s="63">
        <v>1925998.6106</v>
      </c>
      <c r="J7" s="64">
        <v>8.9802719993231008</v>
      </c>
      <c r="K7" s="63">
        <v>2480428.8332000002</v>
      </c>
      <c r="L7" s="64">
        <v>14.555600550451</v>
      </c>
      <c r="M7" s="64">
        <v>-0.22352192297520199</v>
      </c>
      <c r="N7" s="63">
        <v>43443108.577200003</v>
      </c>
      <c r="O7" s="63">
        <v>1654452069.0553</v>
      </c>
      <c r="P7" s="63">
        <v>1264425</v>
      </c>
      <c r="Q7" s="63">
        <v>1272810</v>
      </c>
      <c r="R7" s="64">
        <v>-0.65877860796190701</v>
      </c>
      <c r="S7" s="63">
        <v>16.961857271012502</v>
      </c>
      <c r="T7" s="63">
        <v>17.2815362837344</v>
      </c>
      <c r="U7" s="65">
        <v>-1.8846934484481099</v>
      </c>
      <c r="V7" s="53"/>
      <c r="W7" s="53"/>
    </row>
    <row r="8" spans="1:23" ht="14.25" thickBot="1" x14ac:dyDescent="0.2">
      <c r="A8" s="47">
        <v>41700</v>
      </c>
      <c r="B8" s="50" t="s">
        <v>6</v>
      </c>
      <c r="C8" s="51"/>
      <c r="D8" s="66">
        <v>1066972.1602</v>
      </c>
      <c r="E8" s="66">
        <v>1054354</v>
      </c>
      <c r="F8" s="67">
        <v>101.196766949241</v>
      </c>
      <c r="G8" s="66">
        <v>817133.63269999996</v>
      </c>
      <c r="H8" s="67">
        <v>30.5749901242561</v>
      </c>
      <c r="I8" s="66">
        <v>-74947.990900000004</v>
      </c>
      <c r="J8" s="67">
        <v>-7.0243623681756899</v>
      </c>
      <c r="K8" s="66">
        <v>187923.65220000001</v>
      </c>
      <c r="L8" s="67">
        <v>22.997909360193201</v>
      </c>
      <c r="M8" s="67">
        <v>-1.39882148959214</v>
      </c>
      <c r="N8" s="66">
        <v>2156799.5120000001</v>
      </c>
      <c r="O8" s="66">
        <v>69183831.054299995</v>
      </c>
      <c r="P8" s="66">
        <v>58808</v>
      </c>
      <c r="Q8" s="66">
        <v>59458</v>
      </c>
      <c r="R8" s="67">
        <v>-1.0932086514850801</v>
      </c>
      <c r="S8" s="66">
        <v>18.143316558971598</v>
      </c>
      <c r="T8" s="66">
        <v>18.329364455582098</v>
      </c>
      <c r="U8" s="68">
        <v>-1.0254348812456999</v>
      </c>
      <c r="V8" s="53"/>
      <c r="W8" s="53"/>
    </row>
    <row r="9" spans="1:23" ht="12" customHeight="1" thickBot="1" x14ac:dyDescent="0.2">
      <c r="A9" s="48"/>
      <c r="B9" s="50" t="s">
        <v>7</v>
      </c>
      <c r="C9" s="51"/>
      <c r="D9" s="66">
        <v>200020.27280000001</v>
      </c>
      <c r="E9" s="66">
        <v>221047</v>
      </c>
      <c r="F9" s="67">
        <v>90.487666785796705</v>
      </c>
      <c r="G9" s="66">
        <v>195356.0784</v>
      </c>
      <c r="H9" s="67">
        <v>2.3875348226687101</v>
      </c>
      <c r="I9" s="66">
        <v>42862.559699999998</v>
      </c>
      <c r="J9" s="67">
        <v>21.4291077099261</v>
      </c>
      <c r="K9" s="66">
        <v>37956.991000000002</v>
      </c>
      <c r="L9" s="67">
        <v>19.429644222424201</v>
      </c>
      <c r="M9" s="67">
        <v>0.129240189244716</v>
      </c>
      <c r="N9" s="66">
        <v>417714.51819999999</v>
      </c>
      <c r="O9" s="66">
        <v>11648542.1328</v>
      </c>
      <c r="P9" s="66">
        <v>12442</v>
      </c>
      <c r="Q9" s="66">
        <v>12958</v>
      </c>
      <c r="R9" s="67">
        <v>-3.98209600246952</v>
      </c>
      <c r="S9" s="66">
        <v>16.076215463751801</v>
      </c>
      <c r="T9" s="66">
        <v>16.799988069146501</v>
      </c>
      <c r="U9" s="68">
        <v>-4.5021330239483701</v>
      </c>
      <c r="V9" s="53"/>
      <c r="W9" s="53"/>
    </row>
    <row r="10" spans="1:23" ht="14.25" thickBot="1" x14ac:dyDescent="0.2">
      <c r="A10" s="48"/>
      <c r="B10" s="50" t="s">
        <v>8</v>
      </c>
      <c r="C10" s="51"/>
      <c r="D10" s="66">
        <v>225211.42550000001</v>
      </c>
      <c r="E10" s="66">
        <v>271118</v>
      </c>
      <c r="F10" s="67">
        <v>83.067677358198296</v>
      </c>
      <c r="G10" s="66">
        <v>194534.266</v>
      </c>
      <c r="H10" s="67">
        <v>15.769540313273099</v>
      </c>
      <c r="I10" s="66">
        <v>49726.8554</v>
      </c>
      <c r="J10" s="67">
        <v>22.080076661119499</v>
      </c>
      <c r="K10" s="66">
        <v>40224.387799999997</v>
      </c>
      <c r="L10" s="67">
        <v>20.6772763622014</v>
      </c>
      <c r="M10" s="67">
        <v>0.23623647542499099</v>
      </c>
      <c r="N10" s="66">
        <v>457566.74190000002</v>
      </c>
      <c r="O10" s="66">
        <v>16842930.533799998</v>
      </c>
      <c r="P10" s="66">
        <v>127557</v>
      </c>
      <c r="Q10" s="66">
        <v>128214</v>
      </c>
      <c r="R10" s="67">
        <v>-0.51242454022181205</v>
      </c>
      <c r="S10" s="66">
        <v>1.76557480577311</v>
      </c>
      <c r="T10" s="66">
        <v>1.8122460604926101</v>
      </c>
      <c r="U10" s="68">
        <v>-2.6434028491402599</v>
      </c>
      <c r="V10" s="53"/>
      <c r="W10" s="53"/>
    </row>
    <row r="11" spans="1:23" ht="14.25" thickBot="1" x14ac:dyDescent="0.2">
      <c r="A11" s="48"/>
      <c r="B11" s="50" t="s">
        <v>9</v>
      </c>
      <c r="C11" s="51"/>
      <c r="D11" s="66">
        <v>102909.1814</v>
      </c>
      <c r="E11" s="66">
        <v>89317</v>
      </c>
      <c r="F11" s="67">
        <v>115.217910812051</v>
      </c>
      <c r="G11" s="66">
        <v>79204.781799999997</v>
      </c>
      <c r="H11" s="67">
        <v>29.927990534531101</v>
      </c>
      <c r="I11" s="66">
        <v>18539.872500000001</v>
      </c>
      <c r="J11" s="67">
        <v>18.015761322536399</v>
      </c>
      <c r="K11" s="66">
        <v>15210.940500000001</v>
      </c>
      <c r="L11" s="67">
        <v>19.204573454175002</v>
      </c>
      <c r="M11" s="67">
        <v>0.21885116176741301</v>
      </c>
      <c r="N11" s="66">
        <v>232282.23560000001</v>
      </c>
      <c r="O11" s="66">
        <v>7428998.9305999996</v>
      </c>
      <c r="P11" s="66">
        <v>9072</v>
      </c>
      <c r="Q11" s="66">
        <v>8991</v>
      </c>
      <c r="R11" s="67">
        <v>0.90090090090089203</v>
      </c>
      <c r="S11" s="66">
        <v>11.3436046516755</v>
      </c>
      <c r="T11" s="66">
        <v>14.389172972973</v>
      </c>
      <c r="U11" s="68">
        <v>-26.848329211188201</v>
      </c>
      <c r="V11" s="53"/>
      <c r="W11" s="53"/>
    </row>
    <row r="12" spans="1:23" ht="14.25" thickBot="1" x14ac:dyDescent="0.2">
      <c r="A12" s="48"/>
      <c r="B12" s="50" t="s">
        <v>10</v>
      </c>
      <c r="C12" s="51"/>
      <c r="D12" s="66">
        <v>226817.2764</v>
      </c>
      <c r="E12" s="66">
        <v>255239</v>
      </c>
      <c r="F12" s="67">
        <v>88.864662688695702</v>
      </c>
      <c r="G12" s="66">
        <v>199150.86670000001</v>
      </c>
      <c r="H12" s="67">
        <v>13.892186440582501</v>
      </c>
      <c r="I12" s="66">
        <v>46209.945399999997</v>
      </c>
      <c r="J12" s="67">
        <v>20.373203546676599</v>
      </c>
      <c r="K12" s="66">
        <v>21506.9084</v>
      </c>
      <c r="L12" s="67">
        <v>10.7993044451059</v>
      </c>
      <c r="M12" s="67">
        <v>1.1486093928776899</v>
      </c>
      <c r="N12" s="66">
        <v>447263.60590000002</v>
      </c>
      <c r="O12" s="66">
        <v>19935560.168000001</v>
      </c>
      <c r="P12" s="66">
        <v>2736</v>
      </c>
      <c r="Q12" s="66">
        <v>2821</v>
      </c>
      <c r="R12" s="67">
        <v>-3.0131159163417198</v>
      </c>
      <c r="S12" s="66">
        <v>82.901051315789502</v>
      </c>
      <c r="T12" s="66">
        <v>78.144746366536694</v>
      </c>
      <c r="U12" s="68">
        <v>5.7373276620279601</v>
      </c>
      <c r="V12" s="53"/>
      <c r="W12" s="53"/>
    </row>
    <row r="13" spans="1:23" ht="14.25" thickBot="1" x14ac:dyDescent="0.2">
      <c r="A13" s="48"/>
      <c r="B13" s="50" t="s">
        <v>11</v>
      </c>
      <c r="C13" s="51"/>
      <c r="D13" s="66">
        <v>515994.37219999998</v>
      </c>
      <c r="E13" s="66">
        <v>421127</v>
      </c>
      <c r="F13" s="67">
        <v>122.527022062228</v>
      </c>
      <c r="G13" s="66">
        <v>418571.94650000002</v>
      </c>
      <c r="H13" s="67">
        <v>23.274953449370699</v>
      </c>
      <c r="I13" s="66">
        <v>65060.460299999999</v>
      </c>
      <c r="J13" s="67">
        <v>12.608753855707301</v>
      </c>
      <c r="K13" s="66">
        <v>63546.565399999999</v>
      </c>
      <c r="L13" s="67">
        <v>15.181754518276099</v>
      </c>
      <c r="M13" s="67">
        <v>2.3823394552807999E-2</v>
      </c>
      <c r="N13" s="66">
        <v>1038420.8148000001</v>
      </c>
      <c r="O13" s="66">
        <v>32046473.079399999</v>
      </c>
      <c r="P13" s="66">
        <v>20660</v>
      </c>
      <c r="Q13" s="66">
        <v>21405</v>
      </c>
      <c r="R13" s="67">
        <v>-3.4804952113991998</v>
      </c>
      <c r="S13" s="66">
        <v>24.975526243949702</v>
      </c>
      <c r="T13" s="66">
        <v>24.406748077551999</v>
      </c>
      <c r="U13" s="68">
        <v>2.2773420701614602</v>
      </c>
      <c r="V13" s="53"/>
      <c r="W13" s="53"/>
    </row>
    <row r="14" spans="1:23" ht="14.25" thickBot="1" x14ac:dyDescent="0.2">
      <c r="A14" s="48"/>
      <c r="B14" s="50" t="s">
        <v>12</v>
      </c>
      <c r="C14" s="51"/>
      <c r="D14" s="66">
        <v>188723.5091</v>
      </c>
      <c r="E14" s="66">
        <v>185488</v>
      </c>
      <c r="F14" s="67">
        <v>101.744322597688</v>
      </c>
      <c r="G14" s="66">
        <v>168207.19459999999</v>
      </c>
      <c r="H14" s="67">
        <v>12.1970493288282</v>
      </c>
      <c r="I14" s="66">
        <v>31362.5628</v>
      </c>
      <c r="J14" s="67">
        <v>16.618259669695799</v>
      </c>
      <c r="K14" s="66">
        <v>9770.6303000000007</v>
      </c>
      <c r="L14" s="67">
        <v>5.8086875078291103</v>
      </c>
      <c r="M14" s="67">
        <v>2.20988122946377</v>
      </c>
      <c r="N14" s="66">
        <v>357708.94020000001</v>
      </c>
      <c r="O14" s="66">
        <v>14524942.615900001</v>
      </c>
      <c r="P14" s="66">
        <v>4084</v>
      </c>
      <c r="Q14" s="66">
        <v>4078</v>
      </c>
      <c r="R14" s="67">
        <v>0.14713094654241801</v>
      </c>
      <c r="S14" s="66">
        <v>46.2104576640549</v>
      </c>
      <c r="T14" s="66">
        <v>41.4383107160373</v>
      </c>
      <c r="U14" s="68">
        <v>10.3269848195631</v>
      </c>
      <c r="V14" s="53"/>
      <c r="W14" s="53"/>
    </row>
    <row r="15" spans="1:23" ht="14.25" thickBot="1" x14ac:dyDescent="0.2">
      <c r="A15" s="48"/>
      <c r="B15" s="50" t="s">
        <v>13</v>
      </c>
      <c r="C15" s="51"/>
      <c r="D15" s="66">
        <v>186791.55650000001</v>
      </c>
      <c r="E15" s="66">
        <v>95491</v>
      </c>
      <c r="F15" s="67">
        <v>195.611687488873</v>
      </c>
      <c r="G15" s="66">
        <v>80395.066399999996</v>
      </c>
      <c r="H15" s="67">
        <v>132.34206384087301</v>
      </c>
      <c r="I15" s="66">
        <v>-21176.109400000001</v>
      </c>
      <c r="J15" s="67">
        <v>-11.3367594321642</v>
      </c>
      <c r="K15" s="66">
        <v>10812.7989</v>
      </c>
      <c r="L15" s="67">
        <v>13.4495801598094</v>
      </c>
      <c r="M15" s="67">
        <v>-2.9584299676561998</v>
      </c>
      <c r="N15" s="66">
        <v>400251.44530000002</v>
      </c>
      <c r="O15" s="66">
        <v>10238115.762800001</v>
      </c>
      <c r="P15" s="66">
        <v>8309</v>
      </c>
      <c r="Q15" s="66">
        <v>9179</v>
      </c>
      <c r="R15" s="67">
        <v>-9.47815666194575</v>
      </c>
      <c r="S15" s="66">
        <v>22.4806302202431</v>
      </c>
      <c r="T15" s="66">
        <v>23.255244449286401</v>
      </c>
      <c r="U15" s="68">
        <v>-3.44569623473362</v>
      </c>
      <c r="V15" s="53"/>
      <c r="W15" s="53"/>
    </row>
    <row r="16" spans="1:23" ht="14.25" thickBot="1" x14ac:dyDescent="0.2">
      <c r="A16" s="48"/>
      <c r="B16" s="50" t="s">
        <v>14</v>
      </c>
      <c r="C16" s="51"/>
      <c r="D16" s="66">
        <v>967428.61499999999</v>
      </c>
      <c r="E16" s="66">
        <v>937365</v>
      </c>
      <c r="F16" s="67">
        <v>103.207247443632</v>
      </c>
      <c r="G16" s="66">
        <v>722150.53509999998</v>
      </c>
      <c r="H16" s="67">
        <v>33.964951624114597</v>
      </c>
      <c r="I16" s="66">
        <v>76371.160199999998</v>
      </c>
      <c r="J16" s="67">
        <v>7.8942424294530502</v>
      </c>
      <c r="K16" s="66">
        <v>76681.6875</v>
      </c>
      <c r="L16" s="67">
        <v>10.618518407575699</v>
      </c>
      <c r="M16" s="67">
        <v>-4.0495626807900004E-3</v>
      </c>
      <c r="N16" s="66">
        <v>1893191.1636000001</v>
      </c>
      <c r="O16" s="66">
        <v>81776161.021200001</v>
      </c>
      <c r="P16" s="66">
        <v>58645</v>
      </c>
      <c r="Q16" s="66">
        <v>58726</v>
      </c>
      <c r="R16" s="67">
        <v>-0.13792868576099099</v>
      </c>
      <c r="S16" s="66">
        <v>16.496352886008999</v>
      </c>
      <c r="T16" s="66">
        <v>15.764100204338799</v>
      </c>
      <c r="U16" s="68">
        <v>4.4388761972428803</v>
      </c>
      <c r="V16" s="53"/>
      <c r="W16" s="53"/>
    </row>
    <row r="17" spans="1:23" ht="12" thickBot="1" x14ac:dyDescent="0.2">
      <c r="A17" s="48"/>
      <c r="B17" s="50" t="s">
        <v>15</v>
      </c>
      <c r="C17" s="51"/>
      <c r="D17" s="66">
        <v>509139.07040000003</v>
      </c>
      <c r="E17" s="66">
        <v>568370</v>
      </c>
      <c r="F17" s="67">
        <v>89.578807889227093</v>
      </c>
      <c r="G17" s="66">
        <v>493188.01650000003</v>
      </c>
      <c r="H17" s="67">
        <v>3.2342744280770401</v>
      </c>
      <c r="I17" s="66">
        <v>42693.104500000001</v>
      </c>
      <c r="J17" s="67">
        <v>8.3853522509004499</v>
      </c>
      <c r="K17" s="66">
        <v>75137.879799999995</v>
      </c>
      <c r="L17" s="67">
        <v>15.2351389908518</v>
      </c>
      <c r="M17" s="67">
        <v>-0.43180317818869302</v>
      </c>
      <c r="N17" s="66">
        <v>1105713.2726</v>
      </c>
      <c r="O17" s="66">
        <v>105142035.6371</v>
      </c>
      <c r="P17" s="66">
        <v>14155</v>
      </c>
      <c r="Q17" s="66">
        <v>14914</v>
      </c>
      <c r="R17" s="67">
        <v>-5.0891779536006396</v>
      </c>
      <c r="S17" s="66">
        <v>35.968849904627298</v>
      </c>
      <c r="T17" s="66">
        <v>40.000952273032098</v>
      </c>
      <c r="U17" s="68">
        <v>-11.209984136540299</v>
      </c>
      <c r="V17" s="52"/>
      <c r="W17" s="52"/>
    </row>
    <row r="18" spans="1:23" ht="12" thickBot="1" x14ac:dyDescent="0.2">
      <c r="A18" s="48"/>
      <c r="B18" s="50" t="s">
        <v>16</v>
      </c>
      <c r="C18" s="51"/>
      <c r="D18" s="66">
        <v>2641573.5482000001</v>
      </c>
      <c r="E18" s="66">
        <v>2422498</v>
      </c>
      <c r="F18" s="67">
        <v>109.043373748915</v>
      </c>
      <c r="G18" s="66">
        <v>2098974.7162000001</v>
      </c>
      <c r="H18" s="67">
        <v>25.850660696967601</v>
      </c>
      <c r="I18" s="66">
        <v>366140.75280000002</v>
      </c>
      <c r="J18" s="67">
        <v>13.8607063600214</v>
      </c>
      <c r="K18" s="66">
        <v>329341.83539999998</v>
      </c>
      <c r="L18" s="67">
        <v>15.690605172998101</v>
      </c>
      <c r="M18" s="67">
        <v>0.111734718898697</v>
      </c>
      <c r="N18" s="66">
        <v>5334331.9005000005</v>
      </c>
      <c r="O18" s="66">
        <v>246802898.64950001</v>
      </c>
      <c r="P18" s="66">
        <v>133561</v>
      </c>
      <c r="Q18" s="66">
        <v>132720</v>
      </c>
      <c r="R18" s="67">
        <v>0.63366485834839303</v>
      </c>
      <c r="S18" s="66">
        <v>19.778030624209201</v>
      </c>
      <c r="T18" s="66">
        <v>20.289017121006601</v>
      </c>
      <c r="U18" s="68">
        <v>-2.58360656076646</v>
      </c>
      <c r="V18" s="52"/>
      <c r="W18" s="52"/>
    </row>
    <row r="19" spans="1:23" ht="12" thickBot="1" x14ac:dyDescent="0.2">
      <c r="A19" s="48"/>
      <c r="B19" s="50" t="s">
        <v>17</v>
      </c>
      <c r="C19" s="51"/>
      <c r="D19" s="66">
        <v>949980.89300000004</v>
      </c>
      <c r="E19" s="66">
        <v>890995</v>
      </c>
      <c r="F19" s="67">
        <v>106.62022716176899</v>
      </c>
      <c r="G19" s="66">
        <v>783016.22869999998</v>
      </c>
      <c r="H19" s="67">
        <v>21.323269963025201</v>
      </c>
      <c r="I19" s="66">
        <v>106362.97870000001</v>
      </c>
      <c r="J19" s="67">
        <v>11.196328208676899</v>
      </c>
      <c r="K19" s="66">
        <v>108769.8132</v>
      </c>
      <c r="L19" s="67">
        <v>13.8911313984622</v>
      </c>
      <c r="M19" s="67">
        <v>-2.2127780026379999E-2</v>
      </c>
      <c r="N19" s="66">
        <v>1896625.284</v>
      </c>
      <c r="O19" s="66">
        <v>71106362.320199996</v>
      </c>
      <c r="P19" s="66">
        <v>27824</v>
      </c>
      <c r="Q19" s="66">
        <v>27864</v>
      </c>
      <c r="R19" s="67">
        <v>-0.14355440712029399</v>
      </c>
      <c r="S19" s="66">
        <v>34.142499029614697</v>
      </c>
      <c r="T19" s="66">
        <v>33.973743575940297</v>
      </c>
      <c r="U19" s="68">
        <v>0.49426801924508801</v>
      </c>
      <c r="V19" s="52"/>
      <c r="W19" s="52"/>
    </row>
    <row r="20" spans="1:23" ht="12" thickBot="1" x14ac:dyDescent="0.2">
      <c r="A20" s="48"/>
      <c r="B20" s="50" t="s">
        <v>18</v>
      </c>
      <c r="C20" s="51"/>
      <c r="D20" s="66">
        <v>1215842.5925</v>
      </c>
      <c r="E20" s="66">
        <v>912541</v>
      </c>
      <c r="F20" s="67">
        <v>133.23703729476301</v>
      </c>
      <c r="G20" s="66">
        <v>735287.19380000001</v>
      </c>
      <c r="H20" s="67">
        <v>65.356149644938895</v>
      </c>
      <c r="I20" s="66">
        <v>74787.209600000002</v>
      </c>
      <c r="J20" s="67">
        <v>6.1510601833929401</v>
      </c>
      <c r="K20" s="66">
        <v>90179.624800000005</v>
      </c>
      <c r="L20" s="67">
        <v>12.264544461048899</v>
      </c>
      <c r="M20" s="67">
        <v>-0.17068617477769801</v>
      </c>
      <c r="N20" s="66">
        <v>2508961.5992999999</v>
      </c>
      <c r="O20" s="66">
        <v>99423474.464200005</v>
      </c>
      <c r="P20" s="66">
        <v>51462</v>
      </c>
      <c r="Q20" s="66">
        <v>52499</v>
      </c>
      <c r="R20" s="67">
        <v>-1.9752757195375199</v>
      </c>
      <c r="S20" s="66">
        <v>23.626026825618901</v>
      </c>
      <c r="T20" s="66">
        <v>24.631307392521801</v>
      </c>
      <c r="U20" s="68">
        <v>-4.2549709027367104</v>
      </c>
      <c r="V20" s="52"/>
      <c r="W20" s="52"/>
    </row>
    <row r="21" spans="1:23" ht="12" thickBot="1" x14ac:dyDescent="0.2">
      <c r="A21" s="48"/>
      <c r="B21" s="50" t="s">
        <v>19</v>
      </c>
      <c r="C21" s="51"/>
      <c r="D21" s="66">
        <v>551169.34669999999</v>
      </c>
      <c r="E21" s="66">
        <v>484500</v>
      </c>
      <c r="F21" s="67">
        <v>113.760443075335</v>
      </c>
      <c r="G21" s="66">
        <v>426661.76689999999</v>
      </c>
      <c r="H21" s="67">
        <v>29.181799134390602</v>
      </c>
      <c r="I21" s="66">
        <v>71427.418600000005</v>
      </c>
      <c r="J21" s="67">
        <v>12.959250914016801</v>
      </c>
      <c r="K21" s="66">
        <v>77319.914099999995</v>
      </c>
      <c r="L21" s="67">
        <v>18.122062977843999</v>
      </c>
      <c r="M21" s="67">
        <v>-7.6209286683623007E-2</v>
      </c>
      <c r="N21" s="66">
        <v>1110593.6224</v>
      </c>
      <c r="O21" s="66">
        <v>41281256.267899998</v>
      </c>
      <c r="P21" s="66">
        <v>52121</v>
      </c>
      <c r="Q21" s="66">
        <v>52990</v>
      </c>
      <c r="R21" s="67">
        <v>-1.63993206265333</v>
      </c>
      <c r="S21" s="66">
        <v>10.574803758561799</v>
      </c>
      <c r="T21" s="66">
        <v>10.5571669314965</v>
      </c>
      <c r="U21" s="68">
        <v>0.16678160151216101</v>
      </c>
      <c r="V21" s="52"/>
      <c r="W21" s="52"/>
    </row>
    <row r="22" spans="1:23" ht="12" thickBot="1" x14ac:dyDescent="0.2">
      <c r="A22" s="48"/>
      <c r="B22" s="50" t="s">
        <v>20</v>
      </c>
      <c r="C22" s="51"/>
      <c r="D22" s="66">
        <v>1519610.6451000001</v>
      </c>
      <c r="E22" s="66">
        <v>1268463</v>
      </c>
      <c r="F22" s="67">
        <v>119.799367037115</v>
      </c>
      <c r="G22" s="66">
        <v>1071440.9268</v>
      </c>
      <c r="H22" s="67">
        <v>41.828691352916501</v>
      </c>
      <c r="I22" s="66">
        <v>90251.811199999996</v>
      </c>
      <c r="J22" s="67">
        <v>5.9391404956932803</v>
      </c>
      <c r="K22" s="66">
        <v>150114.99179999999</v>
      </c>
      <c r="L22" s="67">
        <v>14.010571002578599</v>
      </c>
      <c r="M22" s="67">
        <v>-0.39878215947782503</v>
      </c>
      <c r="N22" s="66">
        <v>3275773.3010999998</v>
      </c>
      <c r="O22" s="66">
        <v>108636905.7465</v>
      </c>
      <c r="P22" s="66">
        <v>91115</v>
      </c>
      <c r="Q22" s="66">
        <v>96613</v>
      </c>
      <c r="R22" s="67">
        <v>-5.6907455518408501</v>
      </c>
      <c r="S22" s="66">
        <v>16.677941558470099</v>
      </c>
      <c r="T22" s="66">
        <v>18.177291420409301</v>
      </c>
      <c r="U22" s="68">
        <v>-8.9900174831691597</v>
      </c>
      <c r="V22" s="52"/>
      <c r="W22" s="52"/>
    </row>
    <row r="23" spans="1:23" ht="12" thickBot="1" x14ac:dyDescent="0.2">
      <c r="A23" s="48"/>
      <c r="B23" s="50" t="s">
        <v>21</v>
      </c>
      <c r="C23" s="51"/>
      <c r="D23" s="66">
        <v>3525095.1688000001</v>
      </c>
      <c r="E23" s="66">
        <v>3865787</v>
      </c>
      <c r="F23" s="67">
        <v>91.186999407882496</v>
      </c>
      <c r="G23" s="66">
        <v>2858663.53</v>
      </c>
      <c r="H23" s="67">
        <v>23.312699511719</v>
      </c>
      <c r="I23" s="66">
        <v>224884.70240000001</v>
      </c>
      <c r="J23" s="67">
        <v>6.37953563326219</v>
      </c>
      <c r="K23" s="66">
        <v>390960.5062</v>
      </c>
      <c r="L23" s="67">
        <v>13.6763386840423</v>
      </c>
      <c r="M23" s="67">
        <v>-0.42478920803075199</v>
      </c>
      <c r="N23" s="66">
        <v>6969257.9835000001</v>
      </c>
      <c r="O23" s="66">
        <v>195341259.33809999</v>
      </c>
      <c r="P23" s="66">
        <v>120135</v>
      </c>
      <c r="Q23" s="66">
        <v>114980</v>
      </c>
      <c r="R23" s="67">
        <v>4.4833884153765897</v>
      </c>
      <c r="S23" s="66">
        <v>29.3427824430849</v>
      </c>
      <c r="T23" s="66">
        <v>29.9544513367542</v>
      </c>
      <c r="U23" s="68">
        <v>-2.0845633670078301</v>
      </c>
      <c r="V23" s="52"/>
      <c r="W23" s="52"/>
    </row>
    <row r="24" spans="1:23" ht="12" thickBot="1" x14ac:dyDescent="0.2">
      <c r="A24" s="48"/>
      <c r="B24" s="50" t="s">
        <v>22</v>
      </c>
      <c r="C24" s="51"/>
      <c r="D24" s="66">
        <v>337614.46960000001</v>
      </c>
      <c r="E24" s="66">
        <v>328846</v>
      </c>
      <c r="F24" s="67">
        <v>102.66643644745599</v>
      </c>
      <c r="G24" s="66">
        <v>297993.95970000001</v>
      </c>
      <c r="H24" s="67">
        <v>13.2957426183696</v>
      </c>
      <c r="I24" s="66">
        <v>-202194.4057</v>
      </c>
      <c r="J24" s="67">
        <v>-59.889140989589897</v>
      </c>
      <c r="K24" s="66">
        <v>41598.751199999999</v>
      </c>
      <c r="L24" s="67">
        <v>13.9595954367259</v>
      </c>
      <c r="M24" s="67">
        <v>-5.8605883558350698</v>
      </c>
      <c r="N24" s="66">
        <v>678211.68550000002</v>
      </c>
      <c r="O24" s="66">
        <v>27228192.467500001</v>
      </c>
      <c r="P24" s="66">
        <v>38807</v>
      </c>
      <c r="Q24" s="66">
        <v>38398</v>
      </c>
      <c r="R24" s="67">
        <v>1.0651596437314399</v>
      </c>
      <c r="S24" s="66">
        <v>8.69983429793594</v>
      </c>
      <c r="T24" s="66">
        <v>8.8701811526642</v>
      </c>
      <c r="U24" s="68">
        <v>-1.9580471178477401</v>
      </c>
      <c r="V24" s="52"/>
      <c r="W24" s="52"/>
    </row>
    <row r="25" spans="1:23" ht="12" thickBot="1" x14ac:dyDescent="0.2">
      <c r="A25" s="48"/>
      <c r="B25" s="50" t="s">
        <v>23</v>
      </c>
      <c r="C25" s="51"/>
      <c r="D25" s="66">
        <v>293030.3382</v>
      </c>
      <c r="E25" s="66">
        <v>237171</v>
      </c>
      <c r="F25" s="67">
        <v>123.552347546707</v>
      </c>
      <c r="G25" s="66">
        <v>218847.5981</v>
      </c>
      <c r="H25" s="67">
        <v>33.896986187667899</v>
      </c>
      <c r="I25" s="66">
        <v>31360.412499999999</v>
      </c>
      <c r="J25" s="67">
        <v>10.702104325660599</v>
      </c>
      <c r="K25" s="66">
        <v>25034.409899999999</v>
      </c>
      <c r="L25" s="67">
        <v>11.439197924649299</v>
      </c>
      <c r="M25" s="67">
        <v>0.252692299329971</v>
      </c>
      <c r="N25" s="66">
        <v>610491.72829999996</v>
      </c>
      <c r="O25" s="66">
        <v>30869508.478700001</v>
      </c>
      <c r="P25" s="66">
        <v>20327</v>
      </c>
      <c r="Q25" s="66">
        <v>22117</v>
      </c>
      <c r="R25" s="67">
        <v>-8.0933218790975303</v>
      </c>
      <c r="S25" s="66">
        <v>14.415818281104</v>
      </c>
      <c r="T25" s="66">
        <v>14.353727453994701</v>
      </c>
      <c r="U25" s="68">
        <v>0.43071316451508701</v>
      </c>
      <c r="V25" s="52"/>
      <c r="W25" s="52"/>
    </row>
    <row r="26" spans="1:23" ht="12" thickBot="1" x14ac:dyDescent="0.2">
      <c r="A26" s="48"/>
      <c r="B26" s="50" t="s">
        <v>24</v>
      </c>
      <c r="C26" s="51"/>
      <c r="D26" s="66">
        <v>613225.77450000006</v>
      </c>
      <c r="E26" s="66">
        <v>548380</v>
      </c>
      <c r="F26" s="67">
        <v>111.82497073197401</v>
      </c>
      <c r="G26" s="66">
        <v>475254.90629999997</v>
      </c>
      <c r="H26" s="67">
        <v>29.030919275330302</v>
      </c>
      <c r="I26" s="66">
        <v>135746.98430000001</v>
      </c>
      <c r="J26" s="67">
        <v>22.1365425174248</v>
      </c>
      <c r="K26" s="66">
        <v>99893.651899999997</v>
      </c>
      <c r="L26" s="67">
        <v>21.018962787296999</v>
      </c>
      <c r="M26" s="67">
        <v>0.35891502330790298</v>
      </c>
      <c r="N26" s="66">
        <v>1212014.7731999999</v>
      </c>
      <c r="O26" s="66">
        <v>54317018.5255</v>
      </c>
      <c r="P26" s="66">
        <v>47509</v>
      </c>
      <c r="Q26" s="66">
        <v>47205</v>
      </c>
      <c r="R26" s="67">
        <v>0.64399957631606797</v>
      </c>
      <c r="S26" s="66">
        <v>12.9075706602959</v>
      </c>
      <c r="T26" s="66">
        <v>12.684863863997499</v>
      </c>
      <c r="U26" s="68">
        <v>1.7253966850906799</v>
      </c>
      <c r="V26" s="52"/>
      <c r="W26" s="52"/>
    </row>
    <row r="27" spans="1:23" ht="12" thickBot="1" x14ac:dyDescent="0.2">
      <c r="A27" s="48"/>
      <c r="B27" s="50" t="s">
        <v>25</v>
      </c>
      <c r="C27" s="51"/>
      <c r="D27" s="66">
        <v>377981.96230000001</v>
      </c>
      <c r="E27" s="66">
        <v>364235</v>
      </c>
      <c r="F27" s="67">
        <v>103.774201353522</v>
      </c>
      <c r="G27" s="66">
        <v>303042.50400000002</v>
      </c>
      <c r="H27" s="67">
        <v>24.729025569297701</v>
      </c>
      <c r="I27" s="66">
        <v>106225.3294</v>
      </c>
      <c r="J27" s="67">
        <v>28.103280049033199</v>
      </c>
      <c r="K27" s="66">
        <v>87589.9804</v>
      </c>
      <c r="L27" s="67">
        <v>28.903529783399598</v>
      </c>
      <c r="M27" s="67">
        <v>0.21275662941009199</v>
      </c>
      <c r="N27" s="66">
        <v>745388.46420000005</v>
      </c>
      <c r="O27" s="66">
        <v>19415788.920899998</v>
      </c>
      <c r="P27" s="66">
        <v>52136</v>
      </c>
      <c r="Q27" s="66">
        <v>50218</v>
      </c>
      <c r="R27" s="67">
        <v>3.8193476442709899</v>
      </c>
      <c r="S27" s="66">
        <v>7.2499225544729198</v>
      </c>
      <c r="T27" s="66">
        <v>7.31623126966426</v>
      </c>
      <c r="U27" s="68">
        <v>-0.91461273817934097</v>
      </c>
      <c r="V27" s="52"/>
      <c r="W27" s="52"/>
    </row>
    <row r="28" spans="1:23" ht="12" thickBot="1" x14ac:dyDescent="0.2">
      <c r="A28" s="48"/>
      <c r="B28" s="50" t="s">
        <v>26</v>
      </c>
      <c r="C28" s="51"/>
      <c r="D28" s="66">
        <v>912724.75630000001</v>
      </c>
      <c r="E28" s="66">
        <v>854917</v>
      </c>
      <c r="F28" s="67">
        <v>106.761797496131</v>
      </c>
      <c r="G28" s="66">
        <v>676626.03650000005</v>
      </c>
      <c r="H28" s="67">
        <v>34.893531591139102</v>
      </c>
      <c r="I28" s="66">
        <v>102375.7257</v>
      </c>
      <c r="J28" s="67">
        <v>11.216494895461199</v>
      </c>
      <c r="K28" s="66">
        <v>53857.315799999997</v>
      </c>
      <c r="L28" s="67">
        <v>7.9596871676102001</v>
      </c>
      <c r="M28" s="67">
        <v>0.90086943954232501</v>
      </c>
      <c r="N28" s="66">
        <v>1825812.4824999999</v>
      </c>
      <c r="O28" s="66">
        <v>73146368.563600004</v>
      </c>
      <c r="P28" s="66">
        <v>48257</v>
      </c>
      <c r="Q28" s="66">
        <v>49019</v>
      </c>
      <c r="R28" s="67">
        <v>-1.5544992757910201</v>
      </c>
      <c r="S28" s="66">
        <v>18.9138312845805</v>
      </c>
      <c r="T28" s="66">
        <v>18.627220592015298</v>
      </c>
      <c r="U28" s="68">
        <v>1.51534973667019</v>
      </c>
      <c r="V28" s="52"/>
      <c r="W28" s="52"/>
    </row>
    <row r="29" spans="1:23" ht="12" thickBot="1" x14ac:dyDescent="0.2">
      <c r="A29" s="48"/>
      <c r="B29" s="50" t="s">
        <v>27</v>
      </c>
      <c r="C29" s="51"/>
      <c r="D29" s="66">
        <v>759507.01340000005</v>
      </c>
      <c r="E29" s="66">
        <v>630629</v>
      </c>
      <c r="F29" s="67">
        <v>120.436423539038</v>
      </c>
      <c r="G29" s="66">
        <v>564754.84050000005</v>
      </c>
      <c r="H29" s="67">
        <v>34.4843742689444</v>
      </c>
      <c r="I29" s="66">
        <v>150707.883</v>
      </c>
      <c r="J29" s="67">
        <v>19.842856002783002</v>
      </c>
      <c r="K29" s="66">
        <v>122358.7619</v>
      </c>
      <c r="L29" s="67">
        <v>21.665819064369799</v>
      </c>
      <c r="M29" s="67">
        <v>0.231688525282471</v>
      </c>
      <c r="N29" s="66">
        <v>1558104.4939999999</v>
      </c>
      <c r="O29" s="66">
        <v>46675634.122400001</v>
      </c>
      <c r="P29" s="66">
        <v>99333</v>
      </c>
      <c r="Q29" s="66">
        <v>102112</v>
      </c>
      <c r="R29" s="67">
        <v>-2.7215214666248899</v>
      </c>
      <c r="S29" s="66">
        <v>7.6460694170114696</v>
      </c>
      <c r="T29" s="66">
        <v>7.8207995201347504</v>
      </c>
      <c r="U29" s="68">
        <v>-2.2852277895167501</v>
      </c>
      <c r="V29" s="52"/>
      <c r="W29" s="52"/>
    </row>
    <row r="30" spans="1:23" ht="12" thickBot="1" x14ac:dyDescent="0.2">
      <c r="A30" s="48"/>
      <c r="B30" s="50" t="s">
        <v>28</v>
      </c>
      <c r="C30" s="51"/>
      <c r="D30" s="66">
        <v>1268751.1793</v>
      </c>
      <c r="E30" s="66">
        <v>1294305</v>
      </c>
      <c r="F30" s="67">
        <v>98.025672411062303</v>
      </c>
      <c r="G30" s="66">
        <v>1025523.9168</v>
      </c>
      <c r="H30" s="67">
        <v>23.7173661691827</v>
      </c>
      <c r="I30" s="66">
        <v>193734.12599999999</v>
      </c>
      <c r="J30" s="67">
        <v>15.2696706147605</v>
      </c>
      <c r="K30" s="66">
        <v>182964.78409999999</v>
      </c>
      <c r="L30" s="67">
        <v>17.841103566937299</v>
      </c>
      <c r="M30" s="67">
        <v>5.8860189697017999E-2</v>
      </c>
      <c r="N30" s="66">
        <v>2591828.4898999999</v>
      </c>
      <c r="O30" s="66">
        <v>81698311.287699997</v>
      </c>
      <c r="P30" s="66">
        <v>78702</v>
      </c>
      <c r="Q30" s="66">
        <v>80289</v>
      </c>
      <c r="R30" s="67">
        <v>-1.9766094981878</v>
      </c>
      <c r="S30" s="66">
        <v>16.120952190541502</v>
      </c>
      <c r="T30" s="66">
        <v>16.478936225385802</v>
      </c>
      <c r="U30" s="68">
        <v>-2.2206134638516799</v>
      </c>
      <c r="V30" s="52"/>
      <c r="W30" s="52"/>
    </row>
    <row r="31" spans="1:23" ht="12" thickBot="1" x14ac:dyDescent="0.2">
      <c r="A31" s="48"/>
      <c r="B31" s="50" t="s">
        <v>29</v>
      </c>
      <c r="C31" s="51"/>
      <c r="D31" s="66">
        <v>910594.66440000001</v>
      </c>
      <c r="E31" s="66">
        <v>828957</v>
      </c>
      <c r="F31" s="67">
        <v>109.848238738559</v>
      </c>
      <c r="G31" s="66">
        <v>669232.34279999998</v>
      </c>
      <c r="H31" s="67">
        <v>36.065549460769397</v>
      </c>
      <c r="I31" s="66">
        <v>58925.514199999998</v>
      </c>
      <c r="J31" s="67">
        <v>6.4711025117664898</v>
      </c>
      <c r="K31" s="66">
        <v>28901.248100000001</v>
      </c>
      <c r="L31" s="67">
        <v>4.3185671480072401</v>
      </c>
      <c r="M31" s="67">
        <v>1.0388570762104901</v>
      </c>
      <c r="N31" s="66">
        <v>1833348.9069999999</v>
      </c>
      <c r="O31" s="66">
        <v>84061990.241400003</v>
      </c>
      <c r="P31" s="66">
        <v>34527</v>
      </c>
      <c r="Q31" s="66">
        <v>33824</v>
      </c>
      <c r="R31" s="67">
        <v>2.0784058656575302</v>
      </c>
      <c r="S31" s="66">
        <v>26.3734081848988</v>
      </c>
      <c r="T31" s="66">
        <v>27.281050218779601</v>
      </c>
      <c r="U31" s="68">
        <v>-3.4415045166612201</v>
      </c>
      <c r="V31" s="52"/>
      <c r="W31" s="52"/>
    </row>
    <row r="32" spans="1:23" ht="12" thickBot="1" x14ac:dyDescent="0.2">
      <c r="A32" s="48"/>
      <c r="B32" s="50" t="s">
        <v>30</v>
      </c>
      <c r="C32" s="51"/>
      <c r="D32" s="66">
        <v>205340.48670000001</v>
      </c>
      <c r="E32" s="66">
        <v>194406</v>
      </c>
      <c r="F32" s="67">
        <v>105.624562359186</v>
      </c>
      <c r="G32" s="66">
        <v>155822.2666</v>
      </c>
      <c r="H32" s="67">
        <v>31.778654733032901</v>
      </c>
      <c r="I32" s="66">
        <v>52486.978499999997</v>
      </c>
      <c r="J32" s="67">
        <v>25.5609496906876</v>
      </c>
      <c r="K32" s="66">
        <v>42607.063499999997</v>
      </c>
      <c r="L32" s="67">
        <v>27.343372952835701</v>
      </c>
      <c r="M32" s="67">
        <v>0.231884438597839</v>
      </c>
      <c r="N32" s="66">
        <v>404192.14350000001</v>
      </c>
      <c r="O32" s="66">
        <v>11759224.320699999</v>
      </c>
      <c r="P32" s="66">
        <v>39818</v>
      </c>
      <c r="Q32" s="66">
        <v>38417</v>
      </c>
      <c r="R32" s="67">
        <v>3.6468230210583901</v>
      </c>
      <c r="S32" s="66">
        <v>5.1569764101662603</v>
      </c>
      <c r="T32" s="66">
        <v>5.1761370434963698</v>
      </c>
      <c r="U32" s="68">
        <v>-0.371547818065246</v>
      </c>
      <c r="V32" s="52"/>
      <c r="W32" s="52"/>
    </row>
    <row r="33" spans="1:23" ht="12" thickBot="1" x14ac:dyDescent="0.2">
      <c r="A33" s="48"/>
      <c r="B33" s="50" t="s">
        <v>31</v>
      </c>
      <c r="C33" s="51"/>
      <c r="D33" s="66">
        <v>14.4445</v>
      </c>
      <c r="E33" s="69"/>
      <c r="F33" s="69"/>
      <c r="G33" s="66">
        <v>87.8035</v>
      </c>
      <c r="H33" s="67">
        <v>-83.549061256100302</v>
      </c>
      <c r="I33" s="66">
        <v>1.2251000000000001</v>
      </c>
      <c r="J33" s="67">
        <v>8.4814289175810895</v>
      </c>
      <c r="K33" s="66">
        <v>0.50880000000000003</v>
      </c>
      <c r="L33" s="67">
        <v>0.57947576121680799</v>
      </c>
      <c r="M33" s="67">
        <v>1.40782232704403</v>
      </c>
      <c r="N33" s="66">
        <v>45.213900000000002</v>
      </c>
      <c r="O33" s="66">
        <v>3221.3481000000002</v>
      </c>
      <c r="P33" s="66">
        <v>3</v>
      </c>
      <c r="Q33" s="66">
        <v>6</v>
      </c>
      <c r="R33" s="67">
        <v>-50</v>
      </c>
      <c r="S33" s="66">
        <v>4.81483333333333</v>
      </c>
      <c r="T33" s="66">
        <v>5.1282333333333296</v>
      </c>
      <c r="U33" s="68">
        <v>-6.5090518882619799</v>
      </c>
      <c r="V33" s="52"/>
      <c r="W33" s="52"/>
    </row>
    <row r="34" spans="1:23" ht="12" thickBot="1" x14ac:dyDescent="0.2">
      <c r="A34" s="48"/>
      <c r="B34" s="50" t="s">
        <v>36</v>
      </c>
      <c r="C34" s="5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6">
        <v>3</v>
      </c>
      <c r="P34" s="69"/>
      <c r="Q34" s="69"/>
      <c r="R34" s="69"/>
      <c r="S34" s="69"/>
      <c r="T34" s="69"/>
      <c r="U34" s="70"/>
      <c r="V34" s="52"/>
      <c r="W34" s="52"/>
    </row>
    <row r="35" spans="1:23" ht="12" thickBot="1" x14ac:dyDescent="0.2">
      <c r="A35" s="48"/>
      <c r="B35" s="50" t="s">
        <v>32</v>
      </c>
      <c r="C35" s="51"/>
      <c r="D35" s="66">
        <v>112644.82919999999</v>
      </c>
      <c r="E35" s="66">
        <v>127354</v>
      </c>
      <c r="F35" s="67">
        <v>88.450169763022799</v>
      </c>
      <c r="G35" s="66">
        <v>94491.598100000003</v>
      </c>
      <c r="H35" s="67">
        <v>19.211476432844901</v>
      </c>
      <c r="I35" s="66">
        <v>12155.536</v>
      </c>
      <c r="J35" s="67">
        <v>10.791028834903701</v>
      </c>
      <c r="K35" s="66">
        <v>14581.233899999999</v>
      </c>
      <c r="L35" s="67">
        <v>15.4312491197035</v>
      </c>
      <c r="M35" s="67">
        <v>-0.166357519304316</v>
      </c>
      <c r="N35" s="66">
        <v>233583.49780000001</v>
      </c>
      <c r="O35" s="66">
        <v>17425355.688000001</v>
      </c>
      <c r="P35" s="66">
        <v>8181</v>
      </c>
      <c r="Q35" s="66">
        <v>8785</v>
      </c>
      <c r="R35" s="67">
        <v>-6.8753557199772404</v>
      </c>
      <c r="S35" s="66">
        <v>13.769078254492101</v>
      </c>
      <c r="T35" s="66">
        <v>13.7664961411497</v>
      </c>
      <c r="U35" s="68">
        <v>1.8752986181809001E-2</v>
      </c>
      <c r="V35" s="52"/>
      <c r="W35" s="52"/>
    </row>
    <row r="36" spans="1:23" ht="12" customHeight="1" thickBot="1" x14ac:dyDescent="0.2">
      <c r="A36" s="48"/>
      <c r="B36" s="50" t="s">
        <v>37</v>
      </c>
      <c r="C36" s="51"/>
      <c r="D36" s="69"/>
      <c r="E36" s="66">
        <v>777452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52"/>
      <c r="W36" s="52"/>
    </row>
    <row r="37" spans="1:23" ht="12" thickBot="1" x14ac:dyDescent="0.2">
      <c r="A37" s="48"/>
      <c r="B37" s="50" t="s">
        <v>38</v>
      </c>
      <c r="C37" s="51"/>
      <c r="D37" s="69"/>
      <c r="E37" s="66">
        <v>539719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52"/>
      <c r="W37" s="52"/>
    </row>
    <row r="38" spans="1:23" ht="12" thickBot="1" x14ac:dyDescent="0.2">
      <c r="A38" s="48"/>
      <c r="B38" s="50" t="s">
        <v>39</v>
      </c>
      <c r="C38" s="51"/>
      <c r="D38" s="69"/>
      <c r="E38" s="66">
        <v>340098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52"/>
      <c r="W38" s="52"/>
    </row>
    <row r="39" spans="1:23" ht="12" customHeight="1" thickBot="1" x14ac:dyDescent="0.2">
      <c r="A39" s="48"/>
      <c r="B39" s="50" t="s">
        <v>33</v>
      </c>
      <c r="C39" s="51"/>
      <c r="D39" s="66">
        <v>436288.03350000002</v>
      </c>
      <c r="E39" s="66">
        <v>742994</v>
      </c>
      <c r="F39" s="67">
        <v>58.720263353405301</v>
      </c>
      <c r="G39" s="66">
        <v>615454.70420000004</v>
      </c>
      <c r="H39" s="67">
        <v>-29.1112683804879</v>
      </c>
      <c r="I39" s="66">
        <v>28253.8809</v>
      </c>
      <c r="J39" s="67">
        <v>6.4759697105009</v>
      </c>
      <c r="K39" s="66">
        <v>38398.474000000002</v>
      </c>
      <c r="L39" s="67">
        <v>6.2390414335872801</v>
      </c>
      <c r="M39" s="67">
        <v>-0.26419261088344298</v>
      </c>
      <c r="N39" s="66">
        <v>851800.42669999995</v>
      </c>
      <c r="O39" s="66">
        <v>23826557.3825</v>
      </c>
      <c r="P39" s="66">
        <v>677</v>
      </c>
      <c r="Q39" s="66">
        <v>675</v>
      </c>
      <c r="R39" s="67">
        <v>0.29629629629630599</v>
      </c>
      <c r="S39" s="66">
        <v>644.44318094534697</v>
      </c>
      <c r="T39" s="66">
        <v>615.57391585185201</v>
      </c>
      <c r="U39" s="68">
        <v>4.4797223319434298</v>
      </c>
      <c r="V39" s="52"/>
      <c r="W39" s="52"/>
    </row>
    <row r="40" spans="1:23" ht="12" thickBot="1" x14ac:dyDescent="0.2">
      <c r="A40" s="48"/>
      <c r="B40" s="50" t="s">
        <v>34</v>
      </c>
      <c r="C40" s="51"/>
      <c r="D40" s="66">
        <v>603422.0871</v>
      </c>
      <c r="E40" s="66">
        <v>534803</v>
      </c>
      <c r="F40" s="67">
        <v>112.83072217246399</v>
      </c>
      <c r="G40" s="66">
        <v>565706.84299999999</v>
      </c>
      <c r="H40" s="67">
        <v>6.6669237904198697</v>
      </c>
      <c r="I40" s="66">
        <v>43869.830600000001</v>
      </c>
      <c r="J40" s="67">
        <v>7.2701731570408699</v>
      </c>
      <c r="K40" s="66">
        <v>53471.397499999999</v>
      </c>
      <c r="L40" s="67">
        <v>9.4521390648972599</v>
      </c>
      <c r="M40" s="67">
        <v>-0.17956454008893299</v>
      </c>
      <c r="N40" s="66">
        <v>1239690.9232999999</v>
      </c>
      <c r="O40" s="66">
        <v>49111815.9903</v>
      </c>
      <c r="P40" s="66">
        <v>3409</v>
      </c>
      <c r="Q40" s="66">
        <v>3285</v>
      </c>
      <c r="R40" s="67">
        <v>3.7747336377473402</v>
      </c>
      <c r="S40" s="66">
        <v>177.008532443532</v>
      </c>
      <c r="T40" s="66">
        <v>193.68914343987799</v>
      </c>
      <c r="U40" s="68">
        <v>-9.4236197352055502</v>
      </c>
      <c r="V40" s="52"/>
      <c r="W40" s="52"/>
    </row>
    <row r="41" spans="1:23" ht="12" thickBot="1" x14ac:dyDescent="0.2">
      <c r="A41" s="48"/>
      <c r="B41" s="50" t="s">
        <v>40</v>
      </c>
      <c r="C41" s="51"/>
      <c r="D41" s="69"/>
      <c r="E41" s="66">
        <v>228236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52"/>
      <c r="W41" s="52"/>
    </row>
    <row r="42" spans="1:23" ht="12" thickBot="1" x14ac:dyDescent="0.2">
      <c r="A42" s="48"/>
      <c r="B42" s="50" t="s">
        <v>41</v>
      </c>
      <c r="C42" s="51"/>
      <c r="D42" s="69"/>
      <c r="E42" s="66">
        <v>91697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52"/>
      <c r="W42" s="52"/>
    </row>
    <row r="43" spans="1:23" ht="12" thickBot="1" x14ac:dyDescent="0.2">
      <c r="A43" s="49"/>
      <c r="B43" s="50" t="s">
        <v>35</v>
      </c>
      <c r="C43" s="51"/>
      <c r="D43" s="71">
        <v>22576.7071</v>
      </c>
      <c r="E43" s="72"/>
      <c r="F43" s="72"/>
      <c r="G43" s="71">
        <v>36285.375800000002</v>
      </c>
      <c r="H43" s="73">
        <v>-37.780148056231504</v>
      </c>
      <c r="I43" s="71">
        <v>1792.2963</v>
      </c>
      <c r="J43" s="73">
        <v>7.9386966932835001</v>
      </c>
      <c r="K43" s="71">
        <v>3712.1248999999998</v>
      </c>
      <c r="L43" s="73">
        <v>10.2303609047918</v>
      </c>
      <c r="M43" s="73">
        <v>-0.51717780293437898</v>
      </c>
      <c r="N43" s="71">
        <v>56139.406499999997</v>
      </c>
      <c r="O43" s="71">
        <v>3553330.9956999999</v>
      </c>
      <c r="P43" s="71">
        <v>53</v>
      </c>
      <c r="Q43" s="71">
        <v>50</v>
      </c>
      <c r="R43" s="73">
        <v>6.0000000000000098</v>
      </c>
      <c r="S43" s="71">
        <v>425.97560566037703</v>
      </c>
      <c r="T43" s="71">
        <v>671.25398800000005</v>
      </c>
      <c r="U43" s="74">
        <v>-57.5803823224513</v>
      </c>
      <c r="V43" s="52"/>
      <c r="W43" s="52"/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2:C42"/>
    <mergeCell ref="B31:C31"/>
    <mergeCell ref="B32:C32"/>
    <mergeCell ref="B33:C33"/>
    <mergeCell ref="B34:C34"/>
    <mergeCell ref="B35:C35"/>
    <mergeCell ref="B36:C36"/>
    <mergeCell ref="B43:C43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128183</v>
      </c>
      <c r="D2" s="32">
        <v>1066973.30627949</v>
      </c>
      <c r="E2" s="32">
        <v>1141920.1586786299</v>
      </c>
      <c r="F2" s="32">
        <v>-74946.852399145297</v>
      </c>
      <c r="G2" s="32">
        <v>1141920.1586786299</v>
      </c>
      <c r="H2" s="32">
        <v>-7.0242481192414594E-2</v>
      </c>
    </row>
    <row r="3" spans="1:8" ht="14.25" x14ac:dyDescent="0.2">
      <c r="A3" s="32">
        <v>2</v>
      </c>
      <c r="B3" s="33">
        <v>13</v>
      </c>
      <c r="C3" s="32">
        <v>25438.251</v>
      </c>
      <c r="D3" s="32">
        <v>200020.333370721</v>
      </c>
      <c r="E3" s="32">
        <v>157157.701975312</v>
      </c>
      <c r="F3" s="32">
        <v>42862.631395408796</v>
      </c>
      <c r="G3" s="32">
        <v>157157.701975312</v>
      </c>
      <c r="H3" s="32">
        <v>0.21429137064763601</v>
      </c>
    </row>
    <row r="4" spans="1:8" ht="14.25" x14ac:dyDescent="0.2">
      <c r="A4" s="32">
        <v>3</v>
      </c>
      <c r="B4" s="33">
        <v>14</v>
      </c>
      <c r="C4" s="32">
        <v>151218</v>
      </c>
      <c r="D4" s="32">
        <v>225214.17119059799</v>
      </c>
      <c r="E4" s="32">
        <v>175484.569177778</v>
      </c>
      <c r="F4" s="32">
        <v>49729.602012820498</v>
      </c>
      <c r="G4" s="32">
        <v>175484.569177778</v>
      </c>
      <c r="H4" s="32">
        <v>0.220810270285942</v>
      </c>
    </row>
    <row r="5" spans="1:8" ht="14.25" x14ac:dyDescent="0.2">
      <c r="A5" s="32">
        <v>4</v>
      </c>
      <c r="B5" s="33">
        <v>15</v>
      </c>
      <c r="C5" s="32">
        <v>14499</v>
      </c>
      <c r="D5" s="32">
        <v>102909.234165812</v>
      </c>
      <c r="E5" s="32">
        <v>84369.308986324802</v>
      </c>
      <c r="F5" s="32">
        <v>18539.9251794872</v>
      </c>
      <c r="G5" s="32">
        <v>84369.308986324802</v>
      </c>
      <c r="H5" s="32">
        <v>0.180158032753551</v>
      </c>
    </row>
    <row r="6" spans="1:8" ht="14.25" x14ac:dyDescent="0.2">
      <c r="A6" s="32">
        <v>5</v>
      </c>
      <c r="B6" s="33">
        <v>16</v>
      </c>
      <c r="C6" s="32">
        <v>5231</v>
      </c>
      <c r="D6" s="32">
        <v>226817.30059145301</v>
      </c>
      <c r="E6" s="32">
        <v>180607.331565812</v>
      </c>
      <c r="F6" s="32">
        <v>46209.969025641003</v>
      </c>
      <c r="G6" s="32">
        <v>180607.331565812</v>
      </c>
      <c r="H6" s="32">
        <v>0.203732117899045</v>
      </c>
    </row>
    <row r="7" spans="1:8" ht="14.25" x14ac:dyDescent="0.2">
      <c r="A7" s="32">
        <v>6</v>
      </c>
      <c r="B7" s="33">
        <v>17</v>
      </c>
      <c r="C7" s="32">
        <v>37669</v>
      </c>
      <c r="D7" s="32">
        <v>515994.601349573</v>
      </c>
      <c r="E7" s="32">
        <v>450933.91267606802</v>
      </c>
      <c r="F7" s="32">
        <v>65060.688673504301</v>
      </c>
      <c r="G7" s="32">
        <v>450933.91267606802</v>
      </c>
      <c r="H7" s="32">
        <v>0.126087925151425</v>
      </c>
    </row>
    <row r="8" spans="1:8" ht="14.25" x14ac:dyDescent="0.2">
      <c r="A8" s="32">
        <v>7</v>
      </c>
      <c r="B8" s="33">
        <v>18</v>
      </c>
      <c r="C8" s="32">
        <v>49943</v>
      </c>
      <c r="D8" s="32">
        <v>188723.509045299</v>
      </c>
      <c r="E8" s="32">
        <v>157360.945109402</v>
      </c>
      <c r="F8" s="32">
        <v>31362.5639358974</v>
      </c>
      <c r="G8" s="32">
        <v>157360.945109402</v>
      </c>
      <c r="H8" s="32">
        <v>0.16618260276397001</v>
      </c>
    </row>
    <row r="9" spans="1:8" ht="14.25" x14ac:dyDescent="0.2">
      <c r="A9" s="32">
        <v>8</v>
      </c>
      <c r="B9" s="33">
        <v>19</v>
      </c>
      <c r="C9" s="32">
        <v>35447</v>
      </c>
      <c r="D9" s="32">
        <v>186791.64684187999</v>
      </c>
      <c r="E9" s="32">
        <v>207967.66480598299</v>
      </c>
      <c r="F9" s="32">
        <v>-21176.017964102601</v>
      </c>
      <c r="G9" s="32">
        <v>207967.66480598299</v>
      </c>
      <c r="H9" s="32">
        <v>-0.113367049983922</v>
      </c>
    </row>
    <row r="10" spans="1:8" ht="14.25" x14ac:dyDescent="0.2">
      <c r="A10" s="32">
        <v>9</v>
      </c>
      <c r="B10" s="33">
        <v>21</v>
      </c>
      <c r="C10" s="32">
        <v>231013</v>
      </c>
      <c r="D10" s="32">
        <v>967428.43330000003</v>
      </c>
      <c r="E10" s="32">
        <v>891057.45479999995</v>
      </c>
      <c r="F10" s="32">
        <v>76370.978499999997</v>
      </c>
      <c r="G10" s="32">
        <v>891057.45479999995</v>
      </c>
      <c r="H10" s="32">
        <v>7.8942251303789499E-2</v>
      </c>
    </row>
    <row r="11" spans="1:8" ht="14.25" x14ac:dyDescent="0.2">
      <c r="A11" s="32">
        <v>10</v>
      </c>
      <c r="B11" s="33">
        <v>22</v>
      </c>
      <c r="C11" s="32">
        <v>33180</v>
      </c>
      <c r="D11" s="32">
        <v>509139.14940170897</v>
      </c>
      <c r="E11" s="32">
        <v>466445.966881197</v>
      </c>
      <c r="F11" s="32">
        <v>42693.182520512797</v>
      </c>
      <c r="G11" s="32">
        <v>466445.966881197</v>
      </c>
      <c r="H11" s="32">
        <v>8.3853662737744097E-2</v>
      </c>
    </row>
    <row r="12" spans="1:8" ht="14.25" x14ac:dyDescent="0.2">
      <c r="A12" s="32">
        <v>11</v>
      </c>
      <c r="B12" s="33">
        <v>23</v>
      </c>
      <c r="C12" s="32">
        <v>362142.40399999998</v>
      </c>
      <c r="D12" s="32">
        <v>2641573.7577555599</v>
      </c>
      <c r="E12" s="32">
        <v>2275432.7802427402</v>
      </c>
      <c r="F12" s="32">
        <v>366140.97751282097</v>
      </c>
      <c r="G12" s="32">
        <v>2275432.7802427402</v>
      </c>
      <c r="H12" s="32">
        <v>0.13860713767232299</v>
      </c>
    </row>
    <row r="13" spans="1:8" ht="14.25" x14ac:dyDescent="0.2">
      <c r="A13" s="32">
        <v>12</v>
      </c>
      <c r="B13" s="33">
        <v>24</v>
      </c>
      <c r="C13" s="32">
        <v>52372.716</v>
      </c>
      <c r="D13" s="32">
        <v>949980.87148888898</v>
      </c>
      <c r="E13" s="32">
        <v>843617.91329658101</v>
      </c>
      <c r="F13" s="32">
        <v>106362.958192308</v>
      </c>
      <c r="G13" s="32">
        <v>843617.91329658101</v>
      </c>
      <c r="H13" s="32">
        <v>0.111963263034557</v>
      </c>
    </row>
    <row r="14" spans="1:8" ht="14.25" x14ac:dyDescent="0.2">
      <c r="A14" s="32">
        <v>13</v>
      </c>
      <c r="B14" s="33">
        <v>25</v>
      </c>
      <c r="C14" s="32">
        <v>108459</v>
      </c>
      <c r="D14" s="32">
        <v>1215842.6155999999</v>
      </c>
      <c r="E14" s="32">
        <v>1141055.3829000001</v>
      </c>
      <c r="F14" s="32">
        <v>74787.232699999993</v>
      </c>
      <c r="G14" s="32">
        <v>1141055.3829000001</v>
      </c>
      <c r="H14" s="32">
        <v>6.1510619664448603E-2</v>
      </c>
    </row>
    <row r="15" spans="1:8" ht="14.25" x14ac:dyDescent="0.2">
      <c r="A15" s="32">
        <v>14</v>
      </c>
      <c r="B15" s="33">
        <v>26</v>
      </c>
      <c r="C15" s="32">
        <v>115459</v>
      </c>
      <c r="D15" s="32">
        <v>551168.66305292305</v>
      </c>
      <c r="E15" s="32">
        <v>479741.92796469299</v>
      </c>
      <c r="F15" s="32">
        <v>71426.735088230795</v>
      </c>
      <c r="G15" s="32">
        <v>479741.92796469299</v>
      </c>
      <c r="H15" s="32">
        <v>0.129591429767792</v>
      </c>
    </row>
    <row r="16" spans="1:8" ht="14.25" x14ac:dyDescent="0.2">
      <c r="A16" s="32">
        <v>15</v>
      </c>
      <c r="B16" s="33">
        <v>27</v>
      </c>
      <c r="C16" s="32">
        <v>231680.91800000001</v>
      </c>
      <c r="D16" s="32">
        <v>1519610.7126</v>
      </c>
      <c r="E16" s="32">
        <v>1429358.8345000001</v>
      </c>
      <c r="F16" s="32">
        <v>90251.878100000002</v>
      </c>
      <c r="G16" s="32">
        <v>1429358.8345000001</v>
      </c>
      <c r="H16" s="32">
        <v>5.93914463432429E-2</v>
      </c>
    </row>
    <row r="17" spans="1:8" ht="14.25" x14ac:dyDescent="0.2">
      <c r="A17" s="32">
        <v>16</v>
      </c>
      <c r="B17" s="33">
        <v>29</v>
      </c>
      <c r="C17" s="32">
        <v>301049</v>
      </c>
      <c r="D17" s="32">
        <v>3525096.7111726501</v>
      </c>
      <c r="E17" s="32">
        <v>3300210.5255453</v>
      </c>
      <c r="F17" s="32">
        <v>224886.18562735</v>
      </c>
      <c r="G17" s="32">
        <v>3300210.5255453</v>
      </c>
      <c r="H17" s="32">
        <v>6.3795749181740996E-2</v>
      </c>
    </row>
    <row r="18" spans="1:8" ht="14.25" x14ac:dyDescent="0.2">
      <c r="A18" s="32">
        <v>17</v>
      </c>
      <c r="B18" s="33">
        <v>31</v>
      </c>
      <c r="C18" s="32">
        <v>65731.926999999996</v>
      </c>
      <c r="D18" s="32">
        <v>337614.43276007101</v>
      </c>
      <c r="E18" s="32">
        <v>539808.85928284505</v>
      </c>
      <c r="F18" s="32">
        <v>-202194.42652277401</v>
      </c>
      <c r="G18" s="32">
        <v>539808.85928284505</v>
      </c>
      <c r="H18" s="32">
        <v>-0.59889153692213504</v>
      </c>
    </row>
    <row r="19" spans="1:8" ht="14.25" x14ac:dyDescent="0.2">
      <c r="A19" s="32">
        <v>18</v>
      </c>
      <c r="B19" s="33">
        <v>32</v>
      </c>
      <c r="C19" s="32">
        <v>17342.760999999999</v>
      </c>
      <c r="D19" s="32">
        <v>293030.33508883597</v>
      </c>
      <c r="E19" s="32">
        <v>261669.93222166999</v>
      </c>
      <c r="F19" s="32">
        <v>31360.402867165802</v>
      </c>
      <c r="G19" s="32">
        <v>261669.93222166999</v>
      </c>
      <c r="H19" s="32">
        <v>0.107021011519707</v>
      </c>
    </row>
    <row r="20" spans="1:8" ht="14.25" x14ac:dyDescent="0.2">
      <c r="A20" s="32">
        <v>19</v>
      </c>
      <c r="B20" s="33">
        <v>33</v>
      </c>
      <c r="C20" s="32">
        <v>47202.953000000001</v>
      </c>
      <c r="D20" s="32">
        <v>613225.80110139202</v>
      </c>
      <c r="E20" s="32">
        <v>477478.72758656502</v>
      </c>
      <c r="F20" s="32">
        <v>135747.07351482601</v>
      </c>
      <c r="G20" s="32">
        <v>477478.72758656502</v>
      </c>
      <c r="H20" s="32">
        <v>0.221365561056003</v>
      </c>
    </row>
    <row r="21" spans="1:8" ht="14.25" x14ac:dyDescent="0.2">
      <c r="A21" s="32">
        <v>20</v>
      </c>
      <c r="B21" s="33">
        <v>34</v>
      </c>
      <c r="C21" s="32">
        <v>69274.225000000006</v>
      </c>
      <c r="D21" s="32">
        <v>377981.929118108</v>
      </c>
      <c r="E21" s="32">
        <v>271756.64550402202</v>
      </c>
      <c r="F21" s="32">
        <v>106225.283614085</v>
      </c>
      <c r="G21" s="32">
        <v>271756.64550402202</v>
      </c>
      <c r="H21" s="32">
        <v>0.28103270402880298</v>
      </c>
    </row>
    <row r="22" spans="1:8" ht="14.25" x14ac:dyDescent="0.2">
      <c r="A22" s="32">
        <v>21</v>
      </c>
      <c r="B22" s="33">
        <v>35</v>
      </c>
      <c r="C22" s="32">
        <v>39640.464</v>
      </c>
      <c r="D22" s="32">
        <v>912724.75664778799</v>
      </c>
      <c r="E22" s="32">
        <v>810349.02563923504</v>
      </c>
      <c r="F22" s="32">
        <v>102375.731008553</v>
      </c>
      <c r="G22" s="32">
        <v>810349.02563923504</v>
      </c>
      <c r="H22" s="32">
        <v>0.11216495472803199</v>
      </c>
    </row>
    <row r="23" spans="1:8" ht="14.25" x14ac:dyDescent="0.2">
      <c r="A23" s="32">
        <v>22</v>
      </c>
      <c r="B23" s="33">
        <v>36</v>
      </c>
      <c r="C23" s="32">
        <v>131580.49600000001</v>
      </c>
      <c r="D23" s="32">
        <v>759507.01122831902</v>
      </c>
      <c r="E23" s="32">
        <v>608799.11952414003</v>
      </c>
      <c r="F23" s="32">
        <v>150707.89170417801</v>
      </c>
      <c r="G23" s="32">
        <v>608799.11952414003</v>
      </c>
      <c r="H23" s="32">
        <v>0.19842857205550299</v>
      </c>
    </row>
    <row r="24" spans="1:8" ht="14.25" x14ac:dyDescent="0.2">
      <c r="A24" s="32">
        <v>23</v>
      </c>
      <c r="B24" s="33">
        <v>37</v>
      </c>
      <c r="C24" s="32">
        <v>125334.20699999999</v>
      </c>
      <c r="D24" s="32">
        <v>1268751.17537965</v>
      </c>
      <c r="E24" s="32">
        <v>1075017.0519624399</v>
      </c>
      <c r="F24" s="32">
        <v>193734.123417202</v>
      </c>
      <c r="G24" s="32">
        <v>1075017.0519624399</v>
      </c>
      <c r="H24" s="32">
        <v>0.152696704583727</v>
      </c>
    </row>
    <row r="25" spans="1:8" ht="14.25" x14ac:dyDescent="0.2">
      <c r="A25" s="32">
        <v>24</v>
      </c>
      <c r="B25" s="33">
        <v>38</v>
      </c>
      <c r="C25" s="32">
        <v>187015.05100000001</v>
      </c>
      <c r="D25" s="32">
        <v>910594.73880530999</v>
      </c>
      <c r="E25" s="32">
        <v>851669.193624779</v>
      </c>
      <c r="F25" s="32">
        <v>58925.545180531</v>
      </c>
      <c r="G25" s="32">
        <v>851669.193624779</v>
      </c>
      <c r="H25" s="32">
        <v>6.4711053852387304E-2</v>
      </c>
    </row>
    <row r="26" spans="1:8" ht="14.25" x14ac:dyDescent="0.2">
      <c r="A26" s="32">
        <v>25</v>
      </c>
      <c r="B26" s="33">
        <v>39</v>
      </c>
      <c r="C26" s="32">
        <v>154112.43700000001</v>
      </c>
      <c r="D26" s="32">
        <v>205340.446661622</v>
      </c>
      <c r="E26" s="32">
        <v>152853.494382479</v>
      </c>
      <c r="F26" s="32">
        <v>52486.952279142402</v>
      </c>
      <c r="G26" s="32">
        <v>152853.494382479</v>
      </c>
      <c r="H26" s="32">
        <v>0.25560941905242401</v>
      </c>
    </row>
    <row r="27" spans="1:8" ht="14.25" x14ac:dyDescent="0.2">
      <c r="A27" s="32">
        <v>26</v>
      </c>
      <c r="B27" s="33">
        <v>40</v>
      </c>
      <c r="C27" s="32">
        <v>2.3239999999999998</v>
      </c>
      <c r="D27" s="32">
        <v>14.4445</v>
      </c>
      <c r="E27" s="32">
        <v>13.2194</v>
      </c>
      <c r="F27" s="32">
        <v>1.2251000000000001</v>
      </c>
      <c r="G27" s="32">
        <v>13.2194</v>
      </c>
      <c r="H27" s="32">
        <v>8.4814289175810895E-2</v>
      </c>
    </row>
    <row r="28" spans="1:8" ht="14.25" x14ac:dyDescent="0.2">
      <c r="A28" s="32">
        <v>27</v>
      </c>
      <c r="B28" s="33">
        <v>42</v>
      </c>
      <c r="C28" s="32">
        <v>6679.3289999999997</v>
      </c>
      <c r="D28" s="32">
        <v>112644.8288</v>
      </c>
      <c r="E28" s="32">
        <v>100489.2908</v>
      </c>
      <c r="F28" s="32">
        <v>12155.538</v>
      </c>
      <c r="G28" s="32">
        <v>100489.2908</v>
      </c>
      <c r="H28" s="32">
        <v>0.107910306487145</v>
      </c>
    </row>
    <row r="29" spans="1:8" ht="14.25" x14ac:dyDescent="0.2">
      <c r="A29" s="32">
        <v>28</v>
      </c>
      <c r="B29" s="33">
        <v>75</v>
      </c>
      <c r="C29" s="32">
        <v>693</v>
      </c>
      <c r="D29" s="32">
        <v>436288.03418803401</v>
      </c>
      <c r="E29" s="32">
        <v>408034.14940170897</v>
      </c>
      <c r="F29" s="32">
        <v>28253.884786324801</v>
      </c>
      <c r="G29" s="32">
        <v>408034.14940170897</v>
      </c>
      <c r="H29" s="32">
        <v>6.4759705910585996E-2</v>
      </c>
    </row>
    <row r="30" spans="1:8" ht="14.25" x14ac:dyDescent="0.2">
      <c r="A30" s="32">
        <v>29</v>
      </c>
      <c r="B30" s="33">
        <v>76</v>
      </c>
      <c r="C30" s="32">
        <v>3837</v>
      </c>
      <c r="D30" s="32">
        <v>603422.07509059797</v>
      </c>
      <c r="E30" s="32">
        <v>559552.25848376099</v>
      </c>
      <c r="F30" s="32">
        <v>43869.816606837601</v>
      </c>
      <c r="G30" s="32">
        <v>559552.25848376099</v>
      </c>
      <c r="H30" s="32">
        <v>7.2701709827654101E-2</v>
      </c>
    </row>
    <row r="31" spans="1:8" ht="14.25" x14ac:dyDescent="0.2">
      <c r="A31" s="32">
        <v>30</v>
      </c>
      <c r="B31" s="33">
        <v>99</v>
      </c>
      <c r="C31" s="32">
        <v>56</v>
      </c>
      <c r="D31" s="32">
        <v>22576.706981317599</v>
      </c>
      <c r="E31" s="32">
        <v>20784.409424400601</v>
      </c>
      <c r="F31" s="32">
        <v>1792.2975569170301</v>
      </c>
      <c r="G31" s="32">
        <v>20784.409424400601</v>
      </c>
      <c r="H31" s="32">
        <v>7.9387023023338402E-2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2014-05-19T06:38:55Z</dcterms:modified>
</cp:coreProperties>
</file>