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F37" i="2"/>
  <c r="F38"/>
  <c r="F33"/>
  <c r="F34"/>
  <c r="E37"/>
  <c r="K37" s="1"/>
  <c r="E38"/>
  <c r="E34"/>
  <c r="E33"/>
  <c r="F39"/>
  <c r="E13"/>
  <c r="F36"/>
  <c r="F35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4"/>
  <c r="E39"/>
  <c r="E36"/>
  <c r="E35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K32" s="1"/>
  <c r="E5"/>
  <c r="E4"/>
  <c r="I31"/>
  <c r="I35"/>
  <c r="I36"/>
  <c r="I39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1"/>
  <c r="J35"/>
  <c r="J36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G35" l="1"/>
  <c r="L35" s="1"/>
  <c r="G36"/>
  <c r="L36" s="1"/>
  <c r="G31"/>
  <c r="L31" s="1"/>
  <c r="G39"/>
  <c r="L39" s="1"/>
  <c r="G37"/>
  <c r="L37" s="1"/>
  <c r="G33"/>
  <c r="L33" s="1"/>
  <c r="G30"/>
  <c r="L30" s="1"/>
  <c r="G38"/>
  <c r="L38" s="1"/>
  <c r="G34"/>
  <c r="L34" s="1"/>
  <c r="K38"/>
  <c r="K34"/>
  <c r="G29"/>
  <c r="L29" s="1"/>
  <c r="G32"/>
  <c r="L32" s="1"/>
  <c r="K33"/>
  <c r="I3"/>
  <c r="K3" s="1"/>
  <c r="K30"/>
  <c r="K5"/>
  <c r="K7"/>
  <c r="K39"/>
  <c r="G19"/>
  <c r="L19" s="1"/>
  <c r="G11"/>
  <c r="L11" s="1"/>
  <c r="G7"/>
  <c r="L7" s="1"/>
  <c r="G5"/>
  <c r="L5" s="1"/>
  <c r="K36"/>
  <c r="K28"/>
  <c r="K26"/>
  <c r="K24"/>
  <c r="K22"/>
  <c r="K20"/>
  <c r="K18"/>
  <c r="K16"/>
  <c r="K14"/>
  <c r="K12"/>
  <c r="K10"/>
  <c r="K8"/>
  <c r="K6"/>
  <c r="K4"/>
  <c r="K23"/>
  <c r="K21"/>
  <c r="G27"/>
  <c r="L27" s="1"/>
  <c r="G23"/>
  <c r="L23" s="1"/>
  <c r="G21"/>
  <c r="L21" s="1"/>
  <c r="G18"/>
  <c r="L18" s="1"/>
  <c r="K29"/>
  <c r="K15"/>
  <c r="K13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25"/>
  <c r="L25" s="1"/>
  <c r="G22"/>
  <c r="L22" s="1"/>
  <c r="G17"/>
  <c r="L17" s="1"/>
  <c r="G14"/>
  <c r="L14" s="1"/>
  <c r="G9"/>
  <c r="L9" s="1"/>
  <c r="G6"/>
  <c r="L6" s="1"/>
  <c r="G28"/>
  <c r="L28" s="1"/>
  <c r="G24"/>
  <c r="L24" s="1"/>
  <c r="G20"/>
  <c r="L20" s="1"/>
  <c r="G16"/>
  <c r="L16" s="1"/>
  <c r="G12"/>
  <c r="L12" s="1"/>
  <c r="G8"/>
  <c r="L8" s="1"/>
  <c r="J3"/>
  <c r="G3"/>
  <c r="L3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<sst xmlns="http://schemas.openxmlformats.org/spreadsheetml/2006/main" count="114" uniqueCount="71">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</sst>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</cellXfs>
  <cellStyles count="5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42" Type="http://schemas.openxmlformats.org/officeDocument/2006/relationships/image" Target="cid:c0d5d5a813" TargetMode="External"/><Relationship Id="rId63" Type="http://schemas.openxmlformats.org/officeDocument/2006/relationships/hyperlink" Target="cid:38d18ad2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45" Type="http://schemas.openxmlformats.org/officeDocument/2006/relationships/hyperlink" Target="cid:bc84eaec2" TargetMode="External"/><Relationship Id="rId366" Type="http://schemas.openxmlformats.org/officeDocument/2006/relationships/image" Target="cid:238fd07013" TargetMode="External"/><Relationship Id="rId387" Type="http://schemas.openxmlformats.org/officeDocument/2006/relationships/hyperlink" Target="cid:dceb38462" TargetMode="External"/><Relationship Id="rId170" Type="http://schemas.openxmlformats.org/officeDocument/2006/relationships/image" Target="cid:1600d1f4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26" Type="http://schemas.openxmlformats.org/officeDocument/2006/relationships/image" Target="cid:fd1fb7e513" TargetMode="External"/><Relationship Id="rId247" Type="http://schemas.openxmlformats.org/officeDocument/2006/relationships/hyperlink" Target="cid:49a828292" TargetMode="External"/><Relationship Id="rId107" Type="http://schemas.openxmlformats.org/officeDocument/2006/relationships/hyperlink" Target="cid:847633e82" TargetMode="External"/><Relationship Id="rId268" Type="http://schemas.openxmlformats.org/officeDocument/2006/relationships/image" Target="cid:96e6abaa13" TargetMode="External"/><Relationship Id="rId289" Type="http://schemas.openxmlformats.org/officeDocument/2006/relationships/hyperlink" Target="cid:da5389b52" TargetMode="External"/><Relationship Id="rId11" Type="http://schemas.openxmlformats.org/officeDocument/2006/relationships/hyperlink" Target="cid:78be76a62" TargetMode="External"/><Relationship Id="rId32" Type="http://schemas.openxmlformats.org/officeDocument/2006/relationships/image" Target="cid:a711f73213" TargetMode="External"/><Relationship Id="rId53" Type="http://schemas.openxmlformats.org/officeDocument/2006/relationships/hyperlink" Target="cid:e1e57af62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35" Type="http://schemas.openxmlformats.org/officeDocument/2006/relationships/hyperlink" Target="cid:9876b3b82" TargetMode="External"/><Relationship Id="rId356" Type="http://schemas.openxmlformats.org/officeDocument/2006/relationships/image" Target="cid:d64e537713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181" Type="http://schemas.openxmlformats.org/officeDocument/2006/relationships/hyperlink" Target="cid:482d44f62" TargetMode="External"/><Relationship Id="rId216" Type="http://schemas.openxmlformats.org/officeDocument/2006/relationships/image" Target="cid:d85c69b313" TargetMode="External"/><Relationship Id="rId237" Type="http://schemas.openxmlformats.org/officeDocument/2006/relationships/hyperlink" Target="cid:207b4f192" TargetMode="External"/><Relationship Id="rId258" Type="http://schemas.openxmlformats.org/officeDocument/2006/relationships/image" Target="cid:72d9e8ca13" TargetMode="External"/><Relationship Id="rId279" Type="http://schemas.openxmlformats.org/officeDocument/2006/relationships/hyperlink" Target="cid:c02295e22" TargetMode="External"/><Relationship Id="rId22" Type="http://schemas.openxmlformats.org/officeDocument/2006/relationships/image" Target="cid:97a5ff3513" TargetMode="External"/><Relationship Id="rId43" Type="http://schemas.openxmlformats.org/officeDocument/2006/relationships/hyperlink" Target="cid:c5fc19282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25" Type="http://schemas.openxmlformats.org/officeDocument/2006/relationships/hyperlink" Target="cid:798fdde92" TargetMode="External"/><Relationship Id="rId346" Type="http://schemas.openxmlformats.org/officeDocument/2006/relationships/image" Target="cid:bc84eb1013" TargetMode="External"/><Relationship Id="rId367" Type="http://schemas.openxmlformats.org/officeDocument/2006/relationships/hyperlink" Target="cid:29a565842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71" Type="http://schemas.openxmlformats.org/officeDocument/2006/relationships/hyperlink" Target="cid:16470b822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227" Type="http://schemas.openxmlformats.org/officeDocument/2006/relationships/hyperlink" Target="cid:fd20b76d2" TargetMode="External"/><Relationship Id="rId248" Type="http://schemas.openxmlformats.org/officeDocument/2006/relationships/image" Target="cid:49a8285213" TargetMode="External"/><Relationship Id="rId269" Type="http://schemas.openxmlformats.org/officeDocument/2006/relationships/hyperlink" Target="cid:b0aaf7b52" TargetMode="External"/><Relationship Id="rId12" Type="http://schemas.openxmlformats.org/officeDocument/2006/relationships/image" Target="cid:78be76ce13" TargetMode="External"/><Relationship Id="rId33" Type="http://schemas.openxmlformats.org/officeDocument/2006/relationships/hyperlink" Target="cid:ac87b7b92" TargetMode="External"/><Relationship Id="rId108" Type="http://schemas.openxmlformats.org/officeDocument/2006/relationships/image" Target="cid:8476340b13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15" Type="http://schemas.openxmlformats.org/officeDocument/2006/relationships/hyperlink" Target="cid:558610092" TargetMode="External"/><Relationship Id="rId336" Type="http://schemas.openxmlformats.org/officeDocument/2006/relationships/image" Target="cid:9876b3db13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75" Type="http://schemas.openxmlformats.org/officeDocument/2006/relationships/hyperlink" Target="cid:185a1b862" TargetMode="External"/><Relationship Id="rId96" Type="http://schemas.openxmlformats.org/officeDocument/2006/relationships/image" Target="cid:56290cef13" TargetMode="External"/><Relationship Id="rId140" Type="http://schemas.openxmlformats.org/officeDocument/2006/relationships/image" Target="cid:dc24c38713" TargetMode="External"/><Relationship Id="rId161" Type="http://schemas.openxmlformats.org/officeDocument/2006/relationships/hyperlink" Target="cid:55eaf9a2" TargetMode="External"/><Relationship Id="rId182" Type="http://schemas.openxmlformats.org/officeDocument/2006/relationships/image" Target="cid:482d451d13" TargetMode="External"/><Relationship Id="rId217" Type="http://schemas.openxmlformats.org/officeDocument/2006/relationships/hyperlink" Target="cid:dd85b6102" TargetMode="External"/><Relationship Id="rId378" Type="http://schemas.openxmlformats.org/officeDocument/2006/relationships/image" Target="cid:51e44aa513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259" Type="http://schemas.openxmlformats.org/officeDocument/2006/relationships/hyperlink" Target="cid:72dad9032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26" Type="http://schemas.openxmlformats.org/officeDocument/2006/relationships/image" Target="cid:798fde1113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65" Type="http://schemas.openxmlformats.org/officeDocument/2006/relationships/hyperlink" Target="cid:38f9f0f2" TargetMode="External"/><Relationship Id="rId86" Type="http://schemas.openxmlformats.org/officeDocument/2006/relationships/image" Target="cid:321b9fbf13" TargetMode="External"/><Relationship Id="rId130" Type="http://schemas.openxmlformats.org/officeDocument/2006/relationships/image" Target="cid:bd29a19c13" TargetMode="External"/><Relationship Id="rId151" Type="http://schemas.openxmlformats.org/officeDocument/2006/relationships/hyperlink" Target="cid:ecaa39042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28" Type="http://schemas.openxmlformats.org/officeDocument/2006/relationships/image" Target="cid:fd20b79113" TargetMode="External"/><Relationship Id="rId249" Type="http://schemas.openxmlformats.org/officeDocument/2006/relationships/hyperlink" Target="cid:4fda17272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281" Type="http://schemas.openxmlformats.org/officeDocument/2006/relationships/hyperlink" Target="cid:c547f7a92" TargetMode="External"/><Relationship Id="rId316" Type="http://schemas.openxmlformats.org/officeDocument/2006/relationships/image" Target="cid:5586102e13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141" Type="http://schemas.openxmlformats.org/officeDocument/2006/relationships/hyperlink" Target="cid:e12978772" TargetMode="External"/><Relationship Id="rId358" Type="http://schemas.openxmlformats.org/officeDocument/2006/relationships/image" Target="cid:db6b853c13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18" Type="http://schemas.openxmlformats.org/officeDocument/2006/relationships/image" Target="cid:dd85b63513" TargetMode="External"/><Relationship Id="rId239" Type="http://schemas.openxmlformats.org/officeDocument/2006/relationships/hyperlink" Target="cid:25a2b86c2" TargetMode="External"/><Relationship Id="rId250" Type="http://schemas.openxmlformats.org/officeDocument/2006/relationships/image" Target="cid:4fda174d13" TargetMode="External"/><Relationship Id="rId271" Type="http://schemas.openxmlformats.org/officeDocument/2006/relationships/hyperlink" Target="cid:bb0725832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24" Type="http://schemas.openxmlformats.org/officeDocument/2006/relationships/image" Target="cid:97a883f9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48" Type="http://schemas.openxmlformats.org/officeDocument/2006/relationships/image" Target="cid:c1af07a713" TargetMode="External"/><Relationship Id="rId369" Type="http://schemas.openxmlformats.org/officeDocument/2006/relationships/hyperlink" Target="cid:2dd545122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240" Type="http://schemas.openxmlformats.org/officeDocument/2006/relationships/image" Target="cid:25a2b89113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17" Type="http://schemas.openxmlformats.org/officeDocument/2006/relationships/hyperlink" Target="cid:5588ec4e2" TargetMode="External"/><Relationship Id="rId338" Type="http://schemas.openxmlformats.org/officeDocument/2006/relationships/image" Target="cid:9d975cd113" TargetMode="External"/><Relationship Id="rId359" Type="http://schemas.openxmlformats.org/officeDocument/2006/relationships/hyperlink" Target="cid:9d9111c2" TargetMode="External"/><Relationship Id="rId8" Type="http://schemas.openxmlformats.org/officeDocument/2006/relationships/image" Target="cid:7393133f13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230" Type="http://schemas.openxmlformats.org/officeDocument/2006/relationships/image" Target="cid:196d9a913" TargetMode="External"/><Relationship Id="rId251" Type="http://schemas.openxmlformats.org/officeDocument/2006/relationships/hyperlink" Target="cid:53f9d4bf2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28" Type="http://schemas.openxmlformats.org/officeDocument/2006/relationships/image" Target="cid:88fc8e9d13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381" Type="http://schemas.openxmlformats.org/officeDocument/2006/relationships/hyperlink" Target="cid:b9568b732" TargetMode="External"/><Relationship Id="rId220" Type="http://schemas.openxmlformats.org/officeDocument/2006/relationships/image" Target="cid:e2b490ca13" TargetMode="External"/><Relationship Id="rId241" Type="http://schemas.openxmlformats.org/officeDocument/2006/relationships/hyperlink" Target="cid:2accc0ce2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283" Type="http://schemas.openxmlformats.org/officeDocument/2006/relationships/hyperlink" Target="cid:d51f220c2" TargetMode="External"/><Relationship Id="rId318" Type="http://schemas.openxmlformats.org/officeDocument/2006/relationships/image" Target="cid:5588ec7013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64" Type="http://schemas.openxmlformats.org/officeDocument/2006/relationships/image" Target="cid:a6fd2fd13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371" Type="http://schemas.openxmlformats.org/officeDocument/2006/relationships/hyperlink" Target="cid:4276af462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52" Type="http://schemas.openxmlformats.org/officeDocument/2006/relationships/image" Target="cid:53f9d4e613" TargetMode="External"/><Relationship Id="rId273" Type="http://schemas.openxmlformats.org/officeDocument/2006/relationships/hyperlink" Target="cid:bb0832652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329" Type="http://schemas.openxmlformats.org/officeDocument/2006/relationships/hyperlink" Target="cid:89df9e5f2" TargetMode="External"/><Relationship Id="rId47" Type="http://schemas.openxmlformats.org/officeDocument/2006/relationships/hyperlink" Target="cid:d0b588612" TargetMode="External"/><Relationship Id="rId68" Type="http://schemas.openxmlformats.org/officeDocument/2006/relationships/image" Target="cid:3922769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54" Type="http://schemas.openxmlformats.org/officeDocument/2006/relationships/image" Target="cid:ed79471e13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42" Type="http://schemas.openxmlformats.org/officeDocument/2006/relationships/image" Target="cid:2accc0ec13" TargetMode="External"/><Relationship Id="rId263" Type="http://schemas.openxmlformats.org/officeDocument/2006/relationships/hyperlink" Target="cid:7d2b2ff72" TargetMode="External"/><Relationship Id="rId284" Type="http://schemas.openxmlformats.org/officeDocument/2006/relationships/image" Target="cid:d51f223613" TargetMode="External"/><Relationship Id="rId319" Type="http://schemas.openxmlformats.org/officeDocument/2006/relationships/hyperlink" Target="cid:64f5efd42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330" Type="http://schemas.openxmlformats.org/officeDocument/2006/relationships/image" Target="cid:89dfa1d413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72" Type="http://schemas.openxmlformats.org/officeDocument/2006/relationships/image" Target="cid:4276af6213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53" Type="http://schemas.openxmlformats.org/officeDocument/2006/relationships/hyperlink" Target="cid:592330e12" TargetMode="External"/><Relationship Id="rId274" Type="http://schemas.openxmlformats.org/officeDocument/2006/relationships/image" Target="cid:bb08328813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Relationship Id="rId320" Type="http://schemas.openxmlformats.org/officeDocument/2006/relationships/image" Target="cid:64f5effa13" TargetMode="External"/><Relationship Id="rId80" Type="http://schemas.openxmlformats.org/officeDocument/2006/relationships/image" Target="cid:27d58f7c13" TargetMode="External"/><Relationship Id="rId155" Type="http://schemas.openxmlformats.org/officeDocument/2006/relationships/hyperlink" Target="cid:f09b1ba62" TargetMode="External"/><Relationship Id="rId176" Type="http://schemas.openxmlformats.org/officeDocument/2006/relationships/image" Target="cid:2a30ebbf13" TargetMode="External"/><Relationship Id="rId197" Type="http://schemas.openxmlformats.org/officeDocument/2006/relationships/hyperlink" Target="cid:9a94d6742" TargetMode="External"/><Relationship Id="rId341" Type="http://schemas.openxmlformats.org/officeDocument/2006/relationships/hyperlink" Target="cid:b23869842" TargetMode="External"/><Relationship Id="rId362" Type="http://schemas.openxmlformats.org/officeDocument/2006/relationships/image" Target="cid:193e37f713" TargetMode="External"/><Relationship Id="rId383" Type="http://schemas.openxmlformats.org/officeDocument/2006/relationships/hyperlink" Target="cid:cd6ed5c92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243" Type="http://schemas.openxmlformats.org/officeDocument/2006/relationships/hyperlink" Target="cid:2fee70f82" TargetMode="External"/><Relationship Id="rId264" Type="http://schemas.openxmlformats.org/officeDocument/2006/relationships/image" Target="cid:7d2b301d13" TargetMode="External"/><Relationship Id="rId285" Type="http://schemas.openxmlformats.org/officeDocument/2006/relationships/hyperlink" Target="cid:d9df1e0c2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310" Type="http://schemas.openxmlformats.org/officeDocument/2006/relationships/image" Target="cid:2c47223813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331" Type="http://schemas.openxmlformats.org/officeDocument/2006/relationships/hyperlink" Target="cid:8e511c9c2" TargetMode="External"/><Relationship Id="rId352" Type="http://schemas.openxmlformats.org/officeDocument/2006/relationships/image" Target="cid:cd2d50ae13" TargetMode="External"/><Relationship Id="rId373" Type="http://schemas.openxmlformats.org/officeDocument/2006/relationships/hyperlink" Target="cid:488d1aa72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75" Type="http://schemas.openxmlformats.org/officeDocument/2006/relationships/hyperlink" Target="cid:bb0a5c3f2" TargetMode="External"/><Relationship Id="rId296" Type="http://schemas.openxmlformats.org/officeDocument/2006/relationships/image" Target="cid:ea6dd08913" TargetMode="External"/><Relationship Id="rId300" Type="http://schemas.openxmlformats.org/officeDocument/2006/relationships/image" Target="cid:fe112e9913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42" Type="http://schemas.openxmlformats.org/officeDocument/2006/relationships/image" Target="cid:b23869a713" TargetMode="External"/><Relationship Id="rId363" Type="http://schemas.openxmlformats.org/officeDocument/2006/relationships/hyperlink" Target="cid:1e6ccfd42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32" Type="http://schemas.openxmlformats.org/officeDocument/2006/relationships/image" Target="cid:8e511cc513" TargetMode="External"/><Relationship Id="rId353" Type="http://schemas.openxmlformats.org/officeDocument/2006/relationships/hyperlink" Target="cid:d12328e62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303" Type="http://schemas.openxmlformats.org/officeDocument/2006/relationships/hyperlink" Target="cid:8584637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6" sqref="N6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>
      <c r="A2" s="11" t="s">
        <v>3</v>
      </c>
      <c r="B2" s="12"/>
      <c r="C2" s="57" t="s">
        <v>4</v>
      </c>
      <c r="D2" s="57"/>
      <c r="E2" s="13"/>
      <c r="F2" s="24"/>
      <c r="G2" s="14"/>
      <c r="H2" s="24"/>
      <c r="I2" s="20"/>
      <c r="J2" s="21"/>
      <c r="K2" s="22"/>
      <c r="L2" s="22"/>
    </row>
    <row r="3" spans="1:12">
      <c r="A3" s="58" t="s">
        <v>5</v>
      </c>
      <c r="B3" s="58"/>
      <c r="C3" s="58"/>
      <c r="D3" s="58"/>
      <c r="E3" s="15">
        <f>RA!D7</f>
        <v>12873195.031199999</v>
      </c>
      <c r="F3" s="25">
        <f>RA!I7</f>
        <v>1441283.0193</v>
      </c>
      <c r="G3" s="16">
        <f>E3-F3</f>
        <v>11431912.011899998</v>
      </c>
      <c r="H3" s="27">
        <f>RA!J7</f>
        <v>11.1960008048262</v>
      </c>
      <c r="I3" s="20">
        <f>SUM(I4:I39)</f>
        <v>12873197.895706166</v>
      </c>
      <c r="J3" s="21">
        <f>SUM(J4:J39)</f>
        <v>11431911.901678476</v>
      </c>
      <c r="K3" s="22">
        <f>E3-I3</f>
        <v>-2.8645061664283276</v>
      </c>
      <c r="L3" s="22">
        <f>G3-J3</f>
        <v>0.11022152192890644</v>
      </c>
    </row>
    <row r="4" spans="1:12">
      <c r="A4" s="59">
        <f>RA!A8</f>
        <v>41717</v>
      </c>
      <c r="B4" s="12">
        <v>12</v>
      </c>
      <c r="C4" s="56" t="s">
        <v>6</v>
      </c>
      <c r="D4" s="56"/>
      <c r="E4" s="15">
        <f>VLOOKUP(C4,RA!B8:D39,3,0)</f>
        <v>550786.03500000003</v>
      </c>
      <c r="F4" s="25">
        <f>VLOOKUP(C4,RA!B8:I43,8,0)</f>
        <v>67566.973299999998</v>
      </c>
      <c r="G4" s="16">
        <f t="shared" ref="G4:G39" si="0">E4-F4</f>
        <v>483219.06170000002</v>
      </c>
      <c r="H4" s="27">
        <f>RA!J8</f>
        <v>12.2673722655296</v>
      </c>
      <c r="I4" s="20">
        <f>VLOOKUP(B4,RMS!B:D,3,FALSE)</f>
        <v>550786.38904871803</v>
      </c>
      <c r="J4" s="21">
        <f>VLOOKUP(B4,RMS!B:E,4,FALSE)</f>
        <v>483219.06254957302</v>
      </c>
      <c r="K4" s="22">
        <f t="shared" ref="K4:K39" si="1">E4-I4</f>
        <v>-0.35404871799983084</v>
      </c>
      <c r="L4" s="22">
        <f t="shared" ref="L4:L39" si="2">G4-J4</f>
        <v>-8.4957299986854196E-4</v>
      </c>
    </row>
    <row r="5" spans="1:12">
      <c r="A5" s="59"/>
      <c r="B5" s="12">
        <v>13</v>
      </c>
      <c r="C5" s="56" t="s">
        <v>7</v>
      </c>
      <c r="D5" s="56"/>
      <c r="E5" s="15">
        <f>VLOOKUP(C5,RA!B8:D40,3,0)</f>
        <v>74646.029500000004</v>
      </c>
      <c r="F5" s="25">
        <f>VLOOKUP(C5,RA!B9:I44,8,0)</f>
        <v>15660.597</v>
      </c>
      <c r="G5" s="16">
        <f t="shared" si="0"/>
        <v>58985.432500000003</v>
      </c>
      <c r="H5" s="27">
        <f>RA!J9</f>
        <v>20.979812462764698</v>
      </c>
      <c r="I5" s="20">
        <f>VLOOKUP(B5,RMS!B:D,3,FALSE)</f>
        <v>74646.038679441801</v>
      </c>
      <c r="J5" s="21">
        <f>VLOOKUP(B5,RMS!B:E,4,FALSE)</f>
        <v>58985.4249855003</v>
      </c>
      <c r="K5" s="22">
        <f t="shared" si="1"/>
        <v>-9.1794417967321351E-3</v>
      </c>
      <c r="L5" s="22">
        <f t="shared" si="2"/>
        <v>7.5144997026654892E-3</v>
      </c>
    </row>
    <row r="6" spans="1:12">
      <c r="A6" s="59"/>
      <c r="B6" s="12">
        <v>14</v>
      </c>
      <c r="C6" s="56" t="s">
        <v>8</v>
      </c>
      <c r="D6" s="56"/>
      <c r="E6" s="15">
        <f>VLOOKUP(C6,RA!B10:D41,3,0)</f>
        <v>103550.1504</v>
      </c>
      <c r="F6" s="25">
        <f>VLOOKUP(C6,RA!B10:I45,8,0)</f>
        <v>25664.866600000001</v>
      </c>
      <c r="G6" s="16">
        <f t="shared" si="0"/>
        <v>77885.283800000005</v>
      </c>
      <c r="H6" s="27">
        <f>RA!J10</f>
        <v>24.784963132221598</v>
      </c>
      <c r="I6" s="20">
        <f>VLOOKUP(B6,RMS!B:D,3,FALSE)</f>
        <v>103551.843786325</v>
      </c>
      <c r="J6" s="21">
        <f>VLOOKUP(B6,RMS!B:E,4,FALSE)</f>
        <v>77885.283841025594</v>
      </c>
      <c r="K6" s="22">
        <f t="shared" si="1"/>
        <v>-1.6933863250014838</v>
      </c>
      <c r="L6" s="22">
        <f t="shared" si="2"/>
        <v>-4.1025588870979846E-5</v>
      </c>
    </row>
    <row r="7" spans="1:12">
      <c r="A7" s="59"/>
      <c r="B7" s="12">
        <v>15</v>
      </c>
      <c r="C7" s="56" t="s">
        <v>9</v>
      </c>
      <c r="D7" s="56"/>
      <c r="E7" s="15">
        <f>VLOOKUP(C7,RA!B10:D42,3,0)</f>
        <v>48177.670599999998</v>
      </c>
      <c r="F7" s="25">
        <f>VLOOKUP(C7,RA!B11:I46,8,0)</f>
        <v>8666.8561000000009</v>
      </c>
      <c r="G7" s="16">
        <f t="shared" si="0"/>
        <v>39510.814499999993</v>
      </c>
      <c r="H7" s="27">
        <f>RA!J11</f>
        <v>17.989363105488099</v>
      </c>
      <c r="I7" s="20">
        <f>VLOOKUP(B7,RMS!B:D,3,FALSE)</f>
        <v>48177.685876068397</v>
      </c>
      <c r="J7" s="21">
        <f>VLOOKUP(B7,RMS!B:E,4,FALSE)</f>
        <v>39510.8150153846</v>
      </c>
      <c r="K7" s="22">
        <f t="shared" si="1"/>
        <v>-1.5276068399543874E-2</v>
      </c>
      <c r="L7" s="22">
        <f t="shared" si="2"/>
        <v>-5.1538460684241727E-4</v>
      </c>
    </row>
    <row r="8" spans="1:12">
      <c r="A8" s="59"/>
      <c r="B8" s="12">
        <v>16</v>
      </c>
      <c r="C8" s="56" t="s">
        <v>10</v>
      </c>
      <c r="D8" s="56"/>
      <c r="E8" s="15">
        <f>VLOOKUP(C8,RA!B12:D43,3,0)</f>
        <v>97628.286600000007</v>
      </c>
      <c r="F8" s="25">
        <f>VLOOKUP(C8,RA!B12:I47,8,0)</f>
        <v>16927.831399999999</v>
      </c>
      <c r="G8" s="16">
        <f t="shared" si="0"/>
        <v>80700.455200000011</v>
      </c>
      <c r="H8" s="27">
        <f>RA!J12</f>
        <v>17.3390643117156</v>
      </c>
      <c r="I8" s="20">
        <f>VLOOKUP(B8,RMS!B:D,3,FALSE)</f>
        <v>97628.2898094017</v>
      </c>
      <c r="J8" s="21">
        <f>VLOOKUP(B8,RMS!B:E,4,FALSE)</f>
        <v>80700.454753846207</v>
      </c>
      <c r="K8" s="22">
        <f t="shared" si="1"/>
        <v>-3.2094016933115199E-3</v>
      </c>
      <c r="L8" s="22">
        <f t="shared" si="2"/>
        <v>4.4615380465984344E-4</v>
      </c>
    </row>
    <row r="9" spans="1:12">
      <c r="A9" s="59"/>
      <c r="B9" s="12">
        <v>17</v>
      </c>
      <c r="C9" s="56" t="s">
        <v>11</v>
      </c>
      <c r="D9" s="56"/>
      <c r="E9" s="15">
        <f>VLOOKUP(C9,RA!B12:D44,3,0)</f>
        <v>244044.0232</v>
      </c>
      <c r="F9" s="25">
        <f>VLOOKUP(C9,RA!B13:I48,8,0)</f>
        <v>53905.157700000003</v>
      </c>
      <c r="G9" s="16">
        <f t="shared" si="0"/>
        <v>190138.86549999999</v>
      </c>
      <c r="H9" s="27">
        <f>RA!J13</f>
        <v>22.0882925109882</v>
      </c>
      <c r="I9" s="20">
        <f>VLOOKUP(B9,RMS!B:D,3,FALSE)</f>
        <v>244044.138226496</v>
      </c>
      <c r="J9" s="21">
        <f>VLOOKUP(B9,RMS!B:E,4,FALSE)</f>
        <v>190138.865629915</v>
      </c>
      <c r="K9" s="22">
        <f t="shared" si="1"/>
        <v>-0.11502649600151926</v>
      </c>
      <c r="L9" s="22">
        <f t="shared" si="2"/>
        <v>-1.2991501716896892E-4</v>
      </c>
    </row>
    <row r="10" spans="1:12">
      <c r="A10" s="59"/>
      <c r="B10" s="12">
        <v>18</v>
      </c>
      <c r="C10" s="56" t="s">
        <v>12</v>
      </c>
      <c r="D10" s="56"/>
      <c r="E10" s="15">
        <f>VLOOKUP(C10,RA!B14:D45,3,0)</f>
        <v>132328.9988</v>
      </c>
      <c r="F10" s="25">
        <f>VLOOKUP(C10,RA!B14:I49,8,0)</f>
        <v>24964.657500000001</v>
      </c>
      <c r="G10" s="16">
        <f t="shared" si="0"/>
        <v>107364.3413</v>
      </c>
      <c r="H10" s="27">
        <f>RA!J14</f>
        <v>18.865598414850201</v>
      </c>
      <c r="I10" s="20">
        <f>VLOOKUP(B10,RMS!B:D,3,FALSE)</f>
        <v>132328.991216239</v>
      </c>
      <c r="J10" s="21">
        <f>VLOOKUP(B10,RMS!B:E,4,FALSE)</f>
        <v>107364.338860684</v>
      </c>
      <c r="K10" s="22">
        <f t="shared" si="1"/>
        <v>7.5837610056623816E-3</v>
      </c>
      <c r="L10" s="22">
        <f t="shared" si="2"/>
        <v>2.4393159983446822E-3</v>
      </c>
    </row>
    <row r="11" spans="1:12">
      <c r="A11" s="59"/>
      <c r="B11" s="12">
        <v>19</v>
      </c>
      <c r="C11" s="56" t="s">
        <v>13</v>
      </c>
      <c r="D11" s="56"/>
      <c r="E11" s="15">
        <f>VLOOKUP(C11,RA!B14:D46,3,0)</f>
        <v>93134.068100000004</v>
      </c>
      <c r="F11" s="25">
        <f>VLOOKUP(C11,RA!B15:I50,8,0)</f>
        <v>13719.296700000001</v>
      </c>
      <c r="G11" s="16">
        <f t="shared" si="0"/>
        <v>79414.771399999998</v>
      </c>
      <c r="H11" s="27">
        <f>RA!J15</f>
        <v>14.730696274610599</v>
      </c>
      <c r="I11" s="20">
        <f>VLOOKUP(B11,RMS!B:D,3,FALSE)</f>
        <v>93134.118893162406</v>
      </c>
      <c r="J11" s="21">
        <f>VLOOKUP(B11,RMS!B:E,4,FALSE)</f>
        <v>79414.771200854695</v>
      </c>
      <c r="K11" s="22">
        <f t="shared" si="1"/>
        <v>-5.0793162401532754E-2</v>
      </c>
      <c r="L11" s="22">
        <f t="shared" si="2"/>
        <v>1.9914530275855213E-4</v>
      </c>
    </row>
    <row r="12" spans="1:12">
      <c r="A12" s="59"/>
      <c r="B12" s="12">
        <v>21</v>
      </c>
      <c r="C12" s="56" t="s">
        <v>14</v>
      </c>
      <c r="D12" s="56"/>
      <c r="E12" s="15">
        <f>VLOOKUP(C12,RA!B16:D47,3,0)</f>
        <v>565650.67779999995</v>
      </c>
      <c r="F12" s="25">
        <f>VLOOKUP(C12,RA!B16:I51,8,0)</f>
        <v>30567.6139</v>
      </c>
      <c r="G12" s="16">
        <f t="shared" si="0"/>
        <v>535083.06389999995</v>
      </c>
      <c r="H12" s="27">
        <f>RA!J16</f>
        <v>5.4039737066854503</v>
      </c>
      <c r="I12" s="20">
        <f>VLOOKUP(B12,RMS!B:D,3,FALSE)</f>
        <v>565650.59230000002</v>
      </c>
      <c r="J12" s="21">
        <f>VLOOKUP(B12,RMS!B:E,4,FALSE)</f>
        <v>535083.06389999995</v>
      </c>
      <c r="K12" s="22">
        <f t="shared" si="1"/>
        <v>8.5499999928288162E-2</v>
      </c>
      <c r="L12" s="22">
        <f t="shared" si="2"/>
        <v>0</v>
      </c>
    </row>
    <row r="13" spans="1:12">
      <c r="A13" s="59"/>
      <c r="B13" s="12">
        <v>22</v>
      </c>
      <c r="C13" s="56" t="s">
        <v>15</v>
      </c>
      <c r="D13" s="56"/>
      <c r="E13" s="15">
        <f>VLOOKUP(C13,RA!B16:D48,3,0)</f>
        <v>677916.09210000001</v>
      </c>
      <c r="F13" s="25">
        <f>VLOOKUP(C13,RA!B17:I52,8,0)</f>
        <v>33064.233500000002</v>
      </c>
      <c r="G13" s="16">
        <f t="shared" si="0"/>
        <v>644851.85860000004</v>
      </c>
      <c r="H13" s="27">
        <f>RA!J17</f>
        <v>4.8773342136747297</v>
      </c>
      <c r="I13" s="20">
        <f>VLOOKUP(B13,RMS!B:D,3,FALSE)</f>
        <v>677916.13583931595</v>
      </c>
      <c r="J13" s="21">
        <f>VLOOKUP(B13,RMS!B:E,4,FALSE)</f>
        <v>644851.85908290604</v>
      </c>
      <c r="K13" s="22">
        <f t="shared" si="1"/>
        <v>-4.3739315937273204E-2</v>
      </c>
      <c r="L13" s="22">
        <f t="shared" si="2"/>
        <v>-4.8290600534528494E-4</v>
      </c>
    </row>
    <row r="14" spans="1:12">
      <c r="A14" s="59"/>
      <c r="B14" s="12">
        <v>23</v>
      </c>
      <c r="C14" s="56" t="s">
        <v>16</v>
      </c>
      <c r="D14" s="56"/>
      <c r="E14" s="15">
        <f>VLOOKUP(C14,RA!B18:D49,3,0)</f>
        <v>1302891.1980999999</v>
      </c>
      <c r="F14" s="25">
        <f>VLOOKUP(C14,RA!B18:I53,8,0)</f>
        <v>163898.9608</v>
      </c>
      <c r="G14" s="16">
        <f t="shared" si="0"/>
        <v>1138992.2372999999</v>
      </c>
      <c r="H14" s="27">
        <f>RA!J18</f>
        <v>12.579635278756401</v>
      </c>
      <c r="I14" s="20">
        <f>VLOOKUP(B14,RMS!B:D,3,FALSE)</f>
        <v>1302891.2596735</v>
      </c>
      <c r="J14" s="21">
        <f>VLOOKUP(B14,RMS!B:E,4,FALSE)</f>
        <v>1138992.2176717899</v>
      </c>
      <c r="K14" s="22">
        <f t="shared" si="1"/>
        <v>-6.1573500046506524E-2</v>
      </c>
      <c r="L14" s="22">
        <f t="shared" si="2"/>
        <v>1.9628209993243217E-2</v>
      </c>
    </row>
    <row r="15" spans="1:12">
      <c r="A15" s="59"/>
      <c r="B15" s="12">
        <v>24</v>
      </c>
      <c r="C15" s="56" t="s">
        <v>17</v>
      </c>
      <c r="D15" s="56"/>
      <c r="E15" s="15">
        <f>VLOOKUP(C15,RA!B18:D50,3,0)</f>
        <v>896384.41700000002</v>
      </c>
      <c r="F15" s="25">
        <f>VLOOKUP(C15,RA!B19:I54,8,0)</f>
        <v>47177.042399999998</v>
      </c>
      <c r="G15" s="16">
        <f t="shared" si="0"/>
        <v>849207.37459999998</v>
      </c>
      <c r="H15" s="27">
        <f>RA!J19</f>
        <v>5.26303687405579</v>
      </c>
      <c r="I15" s="20">
        <f>VLOOKUP(B15,RMS!B:D,3,FALSE)</f>
        <v>896384.47591111099</v>
      </c>
      <c r="J15" s="21">
        <f>VLOOKUP(B15,RMS!B:E,4,FALSE)</f>
        <v>849207.37445555604</v>
      </c>
      <c r="K15" s="22">
        <f t="shared" si="1"/>
        <v>-5.8911110972985625E-2</v>
      </c>
      <c r="L15" s="22">
        <f t="shared" si="2"/>
        <v>1.4444394037127495E-4</v>
      </c>
    </row>
    <row r="16" spans="1:12">
      <c r="A16" s="59"/>
      <c r="B16" s="12">
        <v>25</v>
      </c>
      <c r="C16" s="56" t="s">
        <v>18</v>
      </c>
      <c r="D16" s="56"/>
      <c r="E16" s="15">
        <f>VLOOKUP(C16,RA!B20:D51,3,0)</f>
        <v>641436.0111</v>
      </c>
      <c r="F16" s="25">
        <f>VLOOKUP(C16,RA!B20:I55,8,0)</f>
        <v>42504.966999999997</v>
      </c>
      <c r="G16" s="16">
        <f t="shared" si="0"/>
        <v>598931.04410000006</v>
      </c>
      <c r="H16" s="27">
        <f>RA!J20</f>
        <v>6.6265326960842303</v>
      </c>
      <c r="I16" s="20">
        <f>VLOOKUP(B16,RMS!B:D,3,FALSE)</f>
        <v>641436.03650000005</v>
      </c>
      <c r="J16" s="21">
        <f>VLOOKUP(B16,RMS!B:E,4,FALSE)</f>
        <v>598931.04410000006</v>
      </c>
      <c r="K16" s="22">
        <f t="shared" si="1"/>
        <v>-2.5400000042282045E-2</v>
      </c>
      <c r="L16" s="22">
        <f t="shared" si="2"/>
        <v>0</v>
      </c>
    </row>
    <row r="17" spans="1:12">
      <c r="A17" s="59"/>
      <c r="B17" s="12">
        <v>26</v>
      </c>
      <c r="C17" s="56" t="s">
        <v>19</v>
      </c>
      <c r="D17" s="56"/>
      <c r="E17" s="15">
        <f>VLOOKUP(C17,RA!B20:D52,3,0)</f>
        <v>354186.01309999998</v>
      </c>
      <c r="F17" s="25">
        <f>VLOOKUP(C17,RA!B21:I56,8,0)</f>
        <v>42118.210500000001</v>
      </c>
      <c r="G17" s="16">
        <f t="shared" si="0"/>
        <v>312067.8026</v>
      </c>
      <c r="H17" s="27">
        <f>RA!J21</f>
        <v>11.8915510331314</v>
      </c>
      <c r="I17" s="20">
        <f>VLOOKUP(B17,RMS!B:D,3,FALSE)</f>
        <v>354185.78131247999</v>
      </c>
      <c r="J17" s="21">
        <f>VLOOKUP(B17,RMS!B:E,4,FALSE)</f>
        <v>312067.80245935998</v>
      </c>
      <c r="K17" s="22">
        <f t="shared" si="1"/>
        <v>0.23178751999512315</v>
      </c>
      <c r="L17" s="22">
        <f t="shared" si="2"/>
        <v>1.4064001152291894E-4</v>
      </c>
    </row>
    <row r="18" spans="1:12">
      <c r="A18" s="59"/>
      <c r="B18" s="12">
        <v>27</v>
      </c>
      <c r="C18" s="56" t="s">
        <v>20</v>
      </c>
      <c r="D18" s="56"/>
      <c r="E18" s="15">
        <f>VLOOKUP(C18,RA!B22:D53,3,0)</f>
        <v>838665.32609999995</v>
      </c>
      <c r="F18" s="25">
        <f>VLOOKUP(C18,RA!B22:I57,8,0)</f>
        <v>115103.5952</v>
      </c>
      <c r="G18" s="16">
        <f t="shared" si="0"/>
        <v>723561.73089999997</v>
      </c>
      <c r="H18" s="27">
        <f>RA!J22</f>
        <v>13.7246159603688</v>
      </c>
      <c r="I18" s="20">
        <f>VLOOKUP(B18,RMS!B:D,3,FALSE)</f>
        <v>838665.44290000002</v>
      </c>
      <c r="J18" s="21">
        <f>VLOOKUP(B18,RMS!B:E,4,FALSE)</f>
        <v>723561.72580000001</v>
      </c>
      <c r="K18" s="22">
        <f t="shared" si="1"/>
        <v>-0.11680000007618219</v>
      </c>
      <c r="L18" s="22">
        <f t="shared" si="2"/>
        <v>5.0999999511986971E-3</v>
      </c>
    </row>
    <row r="19" spans="1:12">
      <c r="A19" s="59"/>
      <c r="B19" s="12">
        <v>29</v>
      </c>
      <c r="C19" s="56" t="s">
        <v>21</v>
      </c>
      <c r="D19" s="56"/>
      <c r="E19" s="15">
        <f>VLOOKUP(C19,RA!B22:D54,3,0)</f>
        <v>1878826.2254000001</v>
      </c>
      <c r="F19" s="25">
        <f>VLOOKUP(C19,RA!B23:I58,8,0)</f>
        <v>121622.6547</v>
      </c>
      <c r="G19" s="16">
        <f t="shared" si="0"/>
        <v>1757203.5707</v>
      </c>
      <c r="H19" s="27">
        <f>RA!J23</f>
        <v>6.4733317565921604</v>
      </c>
      <c r="I19" s="20">
        <f>VLOOKUP(B19,RMS!B:D,3,FALSE)</f>
        <v>1878826.9691546999</v>
      </c>
      <c r="J19" s="21">
        <f>VLOOKUP(B19,RMS!B:E,4,FALSE)</f>
        <v>1757203.6021863199</v>
      </c>
      <c r="K19" s="22">
        <f t="shared" si="1"/>
        <v>-0.74375469982624054</v>
      </c>
      <c r="L19" s="22">
        <f t="shared" si="2"/>
        <v>-3.1486319843679667E-2</v>
      </c>
    </row>
    <row r="20" spans="1:12">
      <c r="A20" s="59"/>
      <c r="B20" s="12">
        <v>31</v>
      </c>
      <c r="C20" s="56" t="s">
        <v>22</v>
      </c>
      <c r="D20" s="56"/>
      <c r="E20" s="15">
        <f>VLOOKUP(C20,RA!B24:D55,3,0)</f>
        <v>194345.666</v>
      </c>
      <c r="F20" s="25">
        <f>VLOOKUP(C20,RA!B24:I59,8,0)</f>
        <v>34116.8773</v>
      </c>
      <c r="G20" s="16">
        <f t="shared" si="0"/>
        <v>160228.7887</v>
      </c>
      <c r="H20" s="27">
        <f>RA!J24</f>
        <v>17.554740479780001</v>
      </c>
      <c r="I20" s="20">
        <f>VLOOKUP(B20,RMS!B:D,3,FALSE)</f>
        <v>194345.65940419</v>
      </c>
      <c r="J20" s="21">
        <f>VLOOKUP(B20,RMS!B:E,4,FALSE)</f>
        <v>160228.777207217</v>
      </c>
      <c r="K20" s="22">
        <f t="shared" si="1"/>
        <v>6.595810002181679E-3</v>
      </c>
      <c r="L20" s="22">
        <f t="shared" si="2"/>
        <v>1.1492782999994233E-2</v>
      </c>
    </row>
    <row r="21" spans="1:12">
      <c r="A21" s="59"/>
      <c r="B21" s="12">
        <v>32</v>
      </c>
      <c r="C21" s="56" t="s">
        <v>23</v>
      </c>
      <c r="D21" s="56"/>
      <c r="E21" s="15">
        <f>VLOOKUP(C21,RA!B24:D56,3,0)</f>
        <v>162406.86259999999</v>
      </c>
      <c r="F21" s="25">
        <f>VLOOKUP(C21,RA!B25:I60,8,0)</f>
        <v>15901.4272</v>
      </c>
      <c r="G21" s="16">
        <f t="shared" si="0"/>
        <v>146505.43539999999</v>
      </c>
      <c r="H21" s="27">
        <f>RA!J25</f>
        <v>9.7911054652686804</v>
      </c>
      <c r="I21" s="20">
        <f>VLOOKUP(B21,RMS!B:D,3,FALSE)</f>
        <v>162406.857146706</v>
      </c>
      <c r="J21" s="21">
        <f>VLOOKUP(B21,RMS!B:E,4,FALSE)</f>
        <v>146505.441850726</v>
      </c>
      <c r="K21" s="22">
        <f t="shared" si="1"/>
        <v>5.4532939975615591E-3</v>
      </c>
      <c r="L21" s="22">
        <f t="shared" si="2"/>
        <v>-6.4507260103709996E-3</v>
      </c>
    </row>
    <row r="22" spans="1:12">
      <c r="A22" s="59"/>
      <c r="B22" s="12">
        <v>33</v>
      </c>
      <c r="C22" s="56" t="s">
        <v>24</v>
      </c>
      <c r="D22" s="56"/>
      <c r="E22" s="15">
        <f>VLOOKUP(C22,RA!B26:D57,3,0)</f>
        <v>414389.90970000002</v>
      </c>
      <c r="F22" s="25">
        <f>VLOOKUP(C22,RA!B26:I61,8,0)</f>
        <v>89392.854900000006</v>
      </c>
      <c r="G22" s="16">
        <f t="shared" si="0"/>
        <v>324997.05480000004</v>
      </c>
      <c r="H22" s="27">
        <f>RA!J26</f>
        <v>21.572160134091199</v>
      </c>
      <c r="I22" s="20">
        <f>VLOOKUP(B22,RMS!B:D,3,FALSE)</f>
        <v>414389.91532251</v>
      </c>
      <c r="J22" s="21">
        <f>VLOOKUP(B22,RMS!B:E,4,FALSE)</f>
        <v>324997.02337689901</v>
      </c>
      <c r="K22" s="22">
        <f t="shared" si="1"/>
        <v>-5.6225099833682179E-3</v>
      </c>
      <c r="L22" s="22">
        <f t="shared" si="2"/>
        <v>3.1423101027030498E-2</v>
      </c>
    </row>
    <row r="23" spans="1:12">
      <c r="A23" s="59"/>
      <c r="B23" s="12">
        <v>34</v>
      </c>
      <c r="C23" s="56" t="s">
        <v>25</v>
      </c>
      <c r="D23" s="56"/>
      <c r="E23" s="15">
        <f>VLOOKUP(C23,RA!B26:D58,3,0)</f>
        <v>226554.31030000001</v>
      </c>
      <c r="F23" s="25">
        <f>VLOOKUP(C23,RA!B27:I62,8,0)</f>
        <v>68156.225000000006</v>
      </c>
      <c r="G23" s="16">
        <f t="shared" si="0"/>
        <v>158398.08530000001</v>
      </c>
      <c r="H23" s="27">
        <f>RA!J27</f>
        <v>30.083835045887501</v>
      </c>
      <c r="I23" s="20">
        <f>VLOOKUP(B23,RMS!B:D,3,FALSE)</f>
        <v>226554.28079310901</v>
      </c>
      <c r="J23" s="21">
        <f>VLOOKUP(B23,RMS!B:E,4,FALSE)</f>
        <v>158398.09199056399</v>
      </c>
      <c r="K23" s="22">
        <f t="shared" si="1"/>
        <v>2.9506891005439684E-2</v>
      </c>
      <c r="L23" s="22">
        <f t="shared" si="2"/>
        <v>-6.690563983283937E-3</v>
      </c>
    </row>
    <row r="24" spans="1:12">
      <c r="A24" s="59"/>
      <c r="B24" s="12">
        <v>35</v>
      </c>
      <c r="C24" s="56" t="s">
        <v>26</v>
      </c>
      <c r="D24" s="56"/>
      <c r="E24" s="15">
        <f>VLOOKUP(C24,RA!B28:D59,3,0)</f>
        <v>664890.20030000003</v>
      </c>
      <c r="F24" s="25">
        <f>VLOOKUP(C24,RA!B28:I63,8,0)</f>
        <v>54970.0432</v>
      </c>
      <c r="G24" s="16">
        <f t="shared" si="0"/>
        <v>609920.15710000007</v>
      </c>
      <c r="H24" s="27">
        <f>RA!J28</f>
        <v>8.2675369820757503</v>
      </c>
      <c r="I24" s="20">
        <f>VLOOKUP(B24,RMS!B:D,3,FALSE)</f>
        <v>664890.20010088501</v>
      </c>
      <c r="J24" s="21">
        <f>VLOOKUP(B24,RMS!B:E,4,FALSE)</f>
        <v>609920.17826080997</v>
      </c>
      <c r="K24" s="22">
        <f t="shared" si="1"/>
        <v>1.991150202229619E-4</v>
      </c>
      <c r="L24" s="22">
        <f t="shared" si="2"/>
        <v>-2.1160809905268252E-2</v>
      </c>
    </row>
    <row r="25" spans="1:12">
      <c r="A25" s="59"/>
      <c r="B25" s="12">
        <v>36</v>
      </c>
      <c r="C25" s="56" t="s">
        <v>27</v>
      </c>
      <c r="D25" s="56"/>
      <c r="E25" s="15">
        <f>VLOOKUP(C25,RA!B28:D60,3,0)</f>
        <v>536317.30850000004</v>
      </c>
      <c r="F25" s="25">
        <f>VLOOKUP(C25,RA!B29:I64,8,0)</f>
        <v>86236.880799999999</v>
      </c>
      <c r="G25" s="16">
        <f t="shared" si="0"/>
        <v>450080.42770000006</v>
      </c>
      <c r="H25" s="27">
        <f>RA!J29</f>
        <v>16.079451368293899</v>
      </c>
      <c r="I25" s="20">
        <f>VLOOKUP(B25,RMS!B:D,3,FALSE)</f>
        <v>536317.30656194699</v>
      </c>
      <c r="J25" s="21">
        <f>VLOOKUP(B25,RMS!B:E,4,FALSE)</f>
        <v>450080.41917237802</v>
      </c>
      <c r="K25" s="22">
        <f t="shared" si="1"/>
        <v>1.9380530575290322E-3</v>
      </c>
      <c r="L25" s="22">
        <f t="shared" si="2"/>
        <v>8.5276220343075693E-3</v>
      </c>
    </row>
    <row r="26" spans="1:12">
      <c r="A26" s="59"/>
      <c r="B26" s="12">
        <v>37</v>
      </c>
      <c r="C26" s="56" t="s">
        <v>28</v>
      </c>
      <c r="D26" s="56"/>
      <c r="E26" s="15">
        <f>VLOOKUP(C26,RA!B30:D61,3,0)</f>
        <v>851855.66379999998</v>
      </c>
      <c r="F26" s="25">
        <f>VLOOKUP(C26,RA!B30:I65,8,0)</f>
        <v>145146.9546</v>
      </c>
      <c r="G26" s="16">
        <f t="shared" si="0"/>
        <v>706708.70919999992</v>
      </c>
      <c r="H26" s="27">
        <f>RA!J30</f>
        <v>17.0389140752462</v>
      </c>
      <c r="I26" s="20">
        <f>VLOOKUP(B26,RMS!B:D,3,FALSE)</f>
        <v>851855.67926460202</v>
      </c>
      <c r="J26" s="21">
        <f>VLOOKUP(B26,RMS!B:E,4,FALSE)</f>
        <v>706708.69544226804</v>
      </c>
      <c r="K26" s="22">
        <f t="shared" si="1"/>
        <v>-1.5464602038264275E-2</v>
      </c>
      <c r="L26" s="22">
        <f t="shared" si="2"/>
        <v>1.3757731881923974E-2</v>
      </c>
    </row>
    <row r="27" spans="1:12">
      <c r="A27" s="59"/>
      <c r="B27" s="12">
        <v>38</v>
      </c>
      <c r="C27" s="56" t="s">
        <v>29</v>
      </c>
      <c r="D27" s="56"/>
      <c r="E27" s="15">
        <f>VLOOKUP(C27,RA!B30:D62,3,0)</f>
        <v>573559.62809999997</v>
      </c>
      <c r="F27" s="25">
        <f>VLOOKUP(C27,RA!B31:I66,8,0)</f>
        <v>41474.410199999998</v>
      </c>
      <c r="G27" s="16">
        <f t="shared" si="0"/>
        <v>532085.21789999993</v>
      </c>
      <c r="H27" s="27">
        <f>RA!J31</f>
        <v>7.2310546572794996</v>
      </c>
      <c r="I27" s="20">
        <f>VLOOKUP(B27,RMS!B:D,3,FALSE)</f>
        <v>573559.62204513303</v>
      </c>
      <c r="J27" s="21">
        <f>VLOOKUP(B27,RMS!B:E,4,FALSE)</f>
        <v>532085.14971061901</v>
      </c>
      <c r="K27" s="22">
        <f t="shared" si="1"/>
        <v>6.054866942577064E-3</v>
      </c>
      <c r="L27" s="22">
        <f t="shared" si="2"/>
        <v>6.818938092328608E-2</v>
      </c>
    </row>
    <row r="28" spans="1:12">
      <c r="A28" s="59"/>
      <c r="B28" s="12">
        <v>39</v>
      </c>
      <c r="C28" s="56" t="s">
        <v>30</v>
      </c>
      <c r="D28" s="56"/>
      <c r="E28" s="15">
        <f>VLOOKUP(C28,RA!B32:D63,3,0)</f>
        <v>130440.85129999999</v>
      </c>
      <c r="F28" s="25">
        <f>VLOOKUP(C28,RA!B32:I67,8,0)</f>
        <v>39129.048499999997</v>
      </c>
      <c r="G28" s="16">
        <f t="shared" si="0"/>
        <v>91311.802800000005</v>
      </c>
      <c r="H28" s="27">
        <f>RA!J32</f>
        <v>29.997541498719102</v>
      </c>
      <c r="I28" s="20">
        <f>VLOOKUP(B28,RMS!B:D,3,FALSE)</f>
        <v>130440.786147031</v>
      </c>
      <c r="J28" s="21">
        <f>VLOOKUP(B28,RMS!B:E,4,FALSE)</f>
        <v>91311.794863001502</v>
      </c>
      <c r="K28" s="22">
        <f t="shared" si="1"/>
        <v>6.5152968993061222E-2</v>
      </c>
      <c r="L28" s="22">
        <f t="shared" si="2"/>
        <v>7.9369985032826662E-3</v>
      </c>
    </row>
    <row r="29" spans="1:12">
      <c r="A29" s="59"/>
      <c r="B29" s="12">
        <v>40</v>
      </c>
      <c r="C29" s="56" t="s">
        <v>31</v>
      </c>
      <c r="D29" s="56"/>
      <c r="E29" s="15">
        <f>VLOOKUP(C29,RA!B32:D64,3,0)</f>
        <v>11.538500000000001</v>
      </c>
      <c r="F29" s="25">
        <f>VLOOKUP(C29,RA!B33:I68,8,0)</f>
        <v>2.2465999999999999</v>
      </c>
      <c r="G29" s="16">
        <f t="shared" si="0"/>
        <v>9.2919000000000018</v>
      </c>
      <c r="H29" s="27">
        <f>RA!J33</f>
        <v>19.470468431771899</v>
      </c>
      <c r="I29" s="20">
        <f>VLOOKUP(B29,RMS!B:D,3,FALSE)</f>
        <v>11.538500000000001</v>
      </c>
      <c r="J29" s="21">
        <f>VLOOKUP(B29,RMS!B:E,4,FALSE)</f>
        <v>9.2919</v>
      </c>
      <c r="K29" s="22">
        <f t="shared" si="1"/>
        <v>0</v>
      </c>
      <c r="L29" s="22">
        <f t="shared" si="2"/>
        <v>0</v>
      </c>
    </row>
    <row r="30" spans="1:12">
      <c r="A30" s="59"/>
      <c r="B30" s="12">
        <v>41</v>
      </c>
      <c r="C30" s="56" t="s">
        <v>36</v>
      </c>
      <c r="D30" s="56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>
      <c r="A31" s="59"/>
      <c r="B31" s="12">
        <v>42</v>
      </c>
      <c r="C31" s="56" t="s">
        <v>32</v>
      </c>
      <c r="D31" s="56"/>
      <c r="E31" s="15">
        <f>VLOOKUP(C31,RA!B34:D66,3,0)</f>
        <v>71337.478499999997</v>
      </c>
      <c r="F31" s="25">
        <f>VLOOKUP(C31,RA!B35:I70,8,0)</f>
        <v>8340.4575999999997</v>
      </c>
      <c r="G31" s="16">
        <f t="shared" si="0"/>
        <v>62997.020899999996</v>
      </c>
      <c r="H31" s="27">
        <f>RA!J35</f>
        <v>11.6915508865372</v>
      </c>
      <c r="I31" s="20">
        <f>VLOOKUP(B31,RMS!B:D,3,FALSE)</f>
        <v>71337.478099999993</v>
      </c>
      <c r="J31" s="21">
        <f>VLOOKUP(B31,RMS!B:E,4,FALSE)</f>
        <v>62997.021099999998</v>
      </c>
      <c r="K31" s="22">
        <f t="shared" si="1"/>
        <v>4.0000000444706529E-4</v>
      </c>
      <c r="L31" s="22">
        <f t="shared" si="2"/>
        <v>-2.0000000222353265E-4</v>
      </c>
    </row>
    <row r="32" spans="1:12">
      <c r="A32" s="59"/>
      <c r="B32" s="12">
        <v>71</v>
      </c>
      <c r="C32" s="56" t="s">
        <v>37</v>
      </c>
      <c r="D32" s="56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>
      <c r="A33" s="59"/>
      <c r="B33" s="12">
        <v>72</v>
      </c>
      <c r="C33" s="56" t="s">
        <v>38</v>
      </c>
      <c r="D33" s="56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>
      <c r="A34" s="59"/>
      <c r="B34" s="12">
        <v>73</v>
      </c>
      <c r="C34" s="56" t="s">
        <v>39</v>
      </c>
      <c r="D34" s="56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>
      <c r="A35" s="59"/>
      <c r="B35" s="12">
        <v>75</v>
      </c>
      <c r="C35" s="56" t="s">
        <v>33</v>
      </c>
      <c r="D35" s="56"/>
      <c r="E35" s="15">
        <f>VLOOKUP(C35,RA!B8:D70,3,0)</f>
        <v>200652.9914</v>
      </c>
      <c r="F35" s="25">
        <f>VLOOKUP(C35,RA!B8:I74,8,0)</f>
        <v>11020.212600000001</v>
      </c>
      <c r="G35" s="16">
        <f t="shared" si="0"/>
        <v>189632.7788</v>
      </c>
      <c r="H35" s="27">
        <f>RA!J39</f>
        <v>5.4921745861397602</v>
      </c>
      <c r="I35" s="20">
        <f>VLOOKUP(B35,RMS!B:D,3,FALSE)</f>
        <v>200652.991452991</v>
      </c>
      <c r="J35" s="21">
        <f>VLOOKUP(B35,RMS!B:E,4,FALSE)</f>
        <v>189632.77777777801</v>
      </c>
      <c r="K35" s="22">
        <f t="shared" si="1"/>
        <v>-5.2991003030911088E-5</v>
      </c>
      <c r="L35" s="22">
        <f t="shared" si="2"/>
        <v>1.0222219862043858E-3</v>
      </c>
    </row>
    <row r="36" spans="1:12">
      <c r="A36" s="59"/>
      <c r="B36" s="12">
        <v>76</v>
      </c>
      <c r="C36" s="56" t="s">
        <v>34</v>
      </c>
      <c r="D36" s="56"/>
      <c r="E36" s="15">
        <f>VLOOKUP(C36,RA!B8:D71,3,0)</f>
        <v>333930.95329999999</v>
      </c>
      <c r="F36" s="25">
        <f>VLOOKUP(C36,RA!B8:I75,8,0)</f>
        <v>22470.9211</v>
      </c>
      <c r="G36" s="16">
        <f t="shared" si="0"/>
        <v>311460.03220000002</v>
      </c>
      <c r="H36" s="27">
        <f>RA!J40</f>
        <v>6.7292117960123203</v>
      </c>
      <c r="I36" s="20">
        <f>VLOOKUP(B36,RMS!B:D,3,FALSE)</f>
        <v>333930.94593418803</v>
      </c>
      <c r="J36" s="21">
        <f>VLOOKUP(B36,RMS!B:E,4,FALSE)</f>
        <v>311460.03158803401</v>
      </c>
      <c r="K36" s="22">
        <f t="shared" si="1"/>
        <v>7.3658119654282928E-3</v>
      </c>
      <c r="L36" s="22">
        <f t="shared" si="2"/>
        <v>6.1196601018309593E-4</v>
      </c>
    </row>
    <row r="37" spans="1:12">
      <c r="A37" s="59"/>
      <c r="B37" s="12">
        <v>77</v>
      </c>
      <c r="C37" s="56" t="s">
        <v>40</v>
      </c>
      <c r="D37" s="56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59"/>
      <c r="B38" s="12">
        <v>78</v>
      </c>
      <c r="C38" s="56" t="s">
        <v>41</v>
      </c>
      <c r="D38" s="56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59"/>
      <c r="B39" s="12">
        <v>99</v>
      </c>
      <c r="C39" s="56" t="s">
        <v>35</v>
      </c>
      <c r="D39" s="56"/>
      <c r="E39" s="15">
        <f>VLOOKUP(C39,RA!B8:D74,3,0)</f>
        <v>12250.446</v>
      </c>
      <c r="F39" s="25">
        <f>VLOOKUP(C39,RA!B8:I78,8,0)</f>
        <v>1790.9454000000001</v>
      </c>
      <c r="G39" s="16">
        <f t="shared" si="0"/>
        <v>10459.500599999999</v>
      </c>
      <c r="H39" s="27">
        <f>RA!J43</f>
        <v>14.6194301823787</v>
      </c>
      <c r="I39" s="20">
        <f>VLOOKUP(B39,RMS!B:D,3,FALSE)</f>
        <v>12250.4458059148</v>
      </c>
      <c r="J39" s="21">
        <f>VLOOKUP(B39,RMS!B:E,4,FALSE)</f>
        <v>10459.500945465499</v>
      </c>
      <c r="K39" s="22">
        <f t="shared" si="1"/>
        <v>1.940851998369908E-4</v>
      </c>
      <c r="L39" s="22">
        <f t="shared" si="2"/>
        <v>-3.4546549977676477E-4</v>
      </c>
    </row>
  </sheetData>
  <mergeCells count="39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XFD1048576"/>
    </sheetView>
  </sheetViews>
  <sheetFormatPr defaultRowHeight="11.25"/>
  <cols>
    <col min="1" max="1" width="7.75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7" width="9.25" style="34" bestFit="1" customWidth="1"/>
    <col min="18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35" t="s">
        <v>47</v>
      </c>
      <c r="W1" s="64"/>
    </row>
    <row r="2" spans="1:23" ht="12.75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35"/>
      <c r="W2" s="64"/>
    </row>
    <row r="3" spans="1:23" ht="23.25" thickBot="1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36" t="s">
        <v>48</v>
      </c>
      <c r="W3" s="64"/>
    </row>
    <row r="4" spans="1:23" ht="12.75" thickTop="1" thickBot="1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W4" s="64"/>
    </row>
    <row r="5" spans="1:23" ht="12.75" thickTop="1" thickBot="1">
      <c r="A5" s="37"/>
      <c r="B5" s="38"/>
      <c r="C5" s="39"/>
      <c r="D5" s="40" t="s">
        <v>0</v>
      </c>
      <c r="E5" s="40" t="s">
        <v>60</v>
      </c>
      <c r="F5" s="40" t="s">
        <v>61</v>
      </c>
      <c r="G5" s="40" t="s">
        <v>49</v>
      </c>
      <c r="H5" s="40" t="s">
        <v>50</v>
      </c>
      <c r="I5" s="40" t="s">
        <v>1</v>
      </c>
      <c r="J5" s="40" t="s">
        <v>2</v>
      </c>
      <c r="K5" s="40" t="s">
        <v>51</v>
      </c>
      <c r="L5" s="40" t="s">
        <v>52</v>
      </c>
      <c r="M5" s="40" t="s">
        <v>53</v>
      </c>
      <c r="N5" s="40" t="s">
        <v>54</v>
      </c>
      <c r="O5" s="40" t="s">
        <v>55</v>
      </c>
      <c r="P5" s="40" t="s">
        <v>62</v>
      </c>
      <c r="Q5" s="40" t="s">
        <v>63</v>
      </c>
      <c r="R5" s="40" t="s">
        <v>56</v>
      </c>
      <c r="S5" s="40" t="s">
        <v>57</v>
      </c>
      <c r="T5" s="40" t="s">
        <v>58</v>
      </c>
      <c r="U5" s="41" t="s">
        <v>59</v>
      </c>
    </row>
    <row r="6" spans="1:23" ht="12" thickBot="1">
      <c r="A6" s="42" t="s">
        <v>3</v>
      </c>
      <c r="B6" s="65" t="s">
        <v>4</v>
      </c>
      <c r="C6" s="66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1:23" ht="12" thickBot="1">
      <c r="A7" s="67" t="s">
        <v>5</v>
      </c>
      <c r="B7" s="68"/>
      <c r="C7" s="69"/>
      <c r="D7" s="44">
        <v>12873195.031199999</v>
      </c>
      <c r="E7" s="44">
        <v>16224930</v>
      </c>
      <c r="F7" s="45">
        <v>79.342068232035501</v>
      </c>
      <c r="G7" s="44">
        <v>11051114.7063</v>
      </c>
      <c r="H7" s="45">
        <v>16.487751447021601</v>
      </c>
      <c r="I7" s="44">
        <v>1441283.0193</v>
      </c>
      <c r="J7" s="45">
        <v>11.1960008048262</v>
      </c>
      <c r="K7" s="44">
        <v>1614162.3234999999</v>
      </c>
      <c r="L7" s="45">
        <v>14.6063303693681</v>
      </c>
      <c r="M7" s="45">
        <v>-0.107101560780545</v>
      </c>
      <c r="N7" s="44">
        <v>350667285.72490001</v>
      </c>
      <c r="O7" s="44">
        <v>1965869343.6543</v>
      </c>
      <c r="P7" s="44">
        <v>771300</v>
      </c>
      <c r="Q7" s="44">
        <v>777420</v>
      </c>
      <c r="R7" s="45">
        <v>-0.78721926371845297</v>
      </c>
      <c r="S7" s="44">
        <v>16.690256749902801</v>
      </c>
      <c r="T7" s="44">
        <v>16.082869493581299</v>
      </c>
      <c r="U7" s="46">
        <v>3.6391726348066298</v>
      </c>
    </row>
    <row r="8" spans="1:23" ht="12" thickBot="1">
      <c r="A8" s="70">
        <v>41717</v>
      </c>
      <c r="B8" s="60" t="s">
        <v>6</v>
      </c>
      <c r="C8" s="61"/>
      <c r="D8" s="47">
        <v>550786.03500000003</v>
      </c>
      <c r="E8" s="47">
        <v>629807</v>
      </c>
      <c r="F8" s="48">
        <v>87.453145963763504</v>
      </c>
      <c r="G8" s="47">
        <v>437534.3885</v>
      </c>
      <c r="H8" s="48">
        <v>25.884056082599798</v>
      </c>
      <c r="I8" s="47">
        <v>67566.973299999998</v>
      </c>
      <c r="J8" s="48">
        <v>12.2673722655296</v>
      </c>
      <c r="K8" s="47">
        <v>99704.467000000004</v>
      </c>
      <c r="L8" s="48">
        <v>22.787801283875599</v>
      </c>
      <c r="M8" s="48">
        <v>-0.32232752119320801</v>
      </c>
      <c r="N8" s="47">
        <v>14932866.509199999</v>
      </c>
      <c r="O8" s="47">
        <v>82238933.886800006</v>
      </c>
      <c r="P8" s="47">
        <v>30697</v>
      </c>
      <c r="Q8" s="47">
        <v>32583</v>
      </c>
      <c r="R8" s="48">
        <v>-5.7882945094067404</v>
      </c>
      <c r="S8" s="47">
        <v>17.942666547219599</v>
      </c>
      <c r="T8" s="47">
        <v>17.935173170058</v>
      </c>
      <c r="U8" s="49">
        <v>4.1762895954590998E-2</v>
      </c>
    </row>
    <row r="9" spans="1:23" ht="12" thickBot="1">
      <c r="A9" s="71"/>
      <c r="B9" s="60" t="s">
        <v>7</v>
      </c>
      <c r="C9" s="61"/>
      <c r="D9" s="47">
        <v>74646.029500000004</v>
      </c>
      <c r="E9" s="47">
        <v>97750</v>
      </c>
      <c r="F9" s="48">
        <v>76.364224552429704</v>
      </c>
      <c r="G9" s="47">
        <v>70613.8128</v>
      </c>
      <c r="H9" s="48">
        <v>5.7102378983846496</v>
      </c>
      <c r="I9" s="47">
        <v>15660.597</v>
      </c>
      <c r="J9" s="48">
        <v>20.979812462764698</v>
      </c>
      <c r="K9" s="47">
        <v>15284.3791</v>
      </c>
      <c r="L9" s="48">
        <v>21.645027359293099</v>
      </c>
      <c r="M9" s="48">
        <v>2.4614536026524001E-2</v>
      </c>
      <c r="N9" s="47">
        <v>2413898.0213000001</v>
      </c>
      <c r="O9" s="47">
        <v>13675043.099099999</v>
      </c>
      <c r="P9" s="47">
        <v>5008</v>
      </c>
      <c r="Q9" s="47">
        <v>5005</v>
      </c>
      <c r="R9" s="48">
        <v>5.9940059940056002E-2</v>
      </c>
      <c r="S9" s="47">
        <v>14.9053573282748</v>
      </c>
      <c r="T9" s="47">
        <v>14.604103416583399</v>
      </c>
      <c r="U9" s="49">
        <v>2.0211116382958498</v>
      </c>
    </row>
    <row r="10" spans="1:23" ht="12" thickBot="1">
      <c r="A10" s="71"/>
      <c r="B10" s="60" t="s">
        <v>8</v>
      </c>
      <c r="C10" s="61"/>
      <c r="D10" s="47">
        <v>103550.1504</v>
      </c>
      <c r="E10" s="47">
        <v>123876</v>
      </c>
      <c r="F10" s="48">
        <v>83.591777584035697</v>
      </c>
      <c r="G10" s="47">
        <v>77271.132500000007</v>
      </c>
      <c r="H10" s="48">
        <v>34.008842694262299</v>
      </c>
      <c r="I10" s="47">
        <v>25664.866600000001</v>
      </c>
      <c r="J10" s="48">
        <v>24.784963132221598</v>
      </c>
      <c r="K10" s="47">
        <v>24075.583900000001</v>
      </c>
      <c r="L10" s="48">
        <v>31.1572810195321</v>
      </c>
      <c r="M10" s="48">
        <v>6.6012218295565001E-2</v>
      </c>
      <c r="N10" s="47">
        <v>2927312.1334000002</v>
      </c>
      <c r="O10" s="47">
        <v>19351812.964899998</v>
      </c>
      <c r="P10" s="47">
        <v>74908</v>
      </c>
      <c r="Q10" s="47">
        <v>76035</v>
      </c>
      <c r="R10" s="48">
        <v>-1.48221213914644</v>
      </c>
      <c r="S10" s="47">
        <v>1.3823643722966801</v>
      </c>
      <c r="T10" s="47">
        <v>1.39129816005787</v>
      </c>
      <c r="U10" s="49">
        <v>-0.64626866405281902</v>
      </c>
    </row>
    <row r="11" spans="1:23" ht="12" thickBot="1">
      <c r="A11" s="71"/>
      <c r="B11" s="60" t="s">
        <v>9</v>
      </c>
      <c r="C11" s="61"/>
      <c r="D11" s="47">
        <v>48177.670599999998</v>
      </c>
      <c r="E11" s="47">
        <v>49872</v>
      </c>
      <c r="F11" s="48">
        <v>96.602643968559505</v>
      </c>
      <c r="G11" s="47">
        <v>34650.296000000002</v>
      </c>
      <c r="H11" s="48">
        <v>39.039708636255199</v>
      </c>
      <c r="I11" s="47">
        <v>8666.8561000000009</v>
      </c>
      <c r="J11" s="48">
        <v>17.989363105488099</v>
      </c>
      <c r="K11" s="47">
        <v>7248.7096000000001</v>
      </c>
      <c r="L11" s="48">
        <v>20.9196181181252</v>
      </c>
      <c r="M11" s="48">
        <v>0.19564123523447499</v>
      </c>
      <c r="N11" s="47">
        <v>1431935.3854</v>
      </c>
      <c r="O11" s="47">
        <v>8642282.4780999999</v>
      </c>
      <c r="P11" s="47">
        <v>4645</v>
      </c>
      <c r="Q11" s="47">
        <v>4650</v>
      </c>
      <c r="R11" s="48">
        <v>-0.107526881720432</v>
      </c>
      <c r="S11" s="47">
        <v>10.371942002152901</v>
      </c>
      <c r="T11" s="47">
        <v>10.6640682365591</v>
      </c>
      <c r="U11" s="49">
        <v>-2.81650470418802</v>
      </c>
    </row>
    <row r="12" spans="1:23" ht="12" thickBot="1">
      <c r="A12" s="71"/>
      <c r="B12" s="60" t="s">
        <v>10</v>
      </c>
      <c r="C12" s="61"/>
      <c r="D12" s="47">
        <v>97628.286600000007</v>
      </c>
      <c r="E12" s="47">
        <v>155710</v>
      </c>
      <c r="F12" s="48">
        <v>62.698790443773703</v>
      </c>
      <c r="G12" s="47">
        <v>119906.946</v>
      </c>
      <c r="H12" s="48">
        <v>-18.579957327909899</v>
      </c>
      <c r="I12" s="47">
        <v>16927.831399999999</v>
      </c>
      <c r="J12" s="48">
        <v>17.3390643117156</v>
      </c>
      <c r="K12" s="47">
        <v>13880.206700000001</v>
      </c>
      <c r="L12" s="48">
        <v>11.575815382705199</v>
      </c>
      <c r="M12" s="48">
        <v>0.21956623311668699</v>
      </c>
      <c r="N12" s="47">
        <v>4411345.0286999997</v>
      </c>
      <c r="O12" s="47">
        <v>23941680.034899998</v>
      </c>
      <c r="P12" s="47">
        <v>973</v>
      </c>
      <c r="Q12" s="47">
        <v>941</v>
      </c>
      <c r="R12" s="48">
        <v>3.4006376195536698</v>
      </c>
      <c r="S12" s="47">
        <v>100.33739630010299</v>
      </c>
      <c r="T12" s="47">
        <v>108.535413390011</v>
      </c>
      <c r="U12" s="49">
        <v>-8.1704502929178098</v>
      </c>
    </row>
    <row r="13" spans="1:23" ht="12" thickBot="1">
      <c r="A13" s="71"/>
      <c r="B13" s="60" t="s">
        <v>11</v>
      </c>
      <c r="C13" s="61"/>
      <c r="D13" s="47">
        <v>244044.0232</v>
      </c>
      <c r="E13" s="47">
        <v>300891</v>
      </c>
      <c r="F13" s="48">
        <v>81.107119588156493</v>
      </c>
      <c r="G13" s="47">
        <v>208811.21739999999</v>
      </c>
      <c r="H13" s="48">
        <v>16.8730426644216</v>
      </c>
      <c r="I13" s="47">
        <v>53905.157700000003</v>
      </c>
      <c r="J13" s="48">
        <v>22.0882925109882</v>
      </c>
      <c r="K13" s="47">
        <v>50405.566099999996</v>
      </c>
      <c r="L13" s="48">
        <v>24.1392999512295</v>
      </c>
      <c r="M13" s="48">
        <v>6.9428673671815003E-2</v>
      </c>
      <c r="N13" s="47">
        <v>9667468.0797000006</v>
      </c>
      <c r="O13" s="47">
        <v>40746754.1985</v>
      </c>
      <c r="P13" s="47">
        <v>12031</v>
      </c>
      <c r="Q13" s="47">
        <v>12993</v>
      </c>
      <c r="R13" s="48">
        <v>-7.4039867621026696</v>
      </c>
      <c r="S13" s="47">
        <v>20.284600049871202</v>
      </c>
      <c r="T13" s="47">
        <v>20.598915723851299</v>
      </c>
      <c r="U13" s="49">
        <v>-1.5495285744228</v>
      </c>
    </row>
    <row r="14" spans="1:23" ht="12" thickBot="1">
      <c r="A14" s="71"/>
      <c r="B14" s="60" t="s">
        <v>12</v>
      </c>
      <c r="C14" s="61"/>
      <c r="D14" s="47">
        <v>132328.9988</v>
      </c>
      <c r="E14" s="47">
        <v>130519</v>
      </c>
      <c r="F14" s="48">
        <v>101.386770355274</v>
      </c>
      <c r="G14" s="47">
        <v>114748.496</v>
      </c>
      <c r="H14" s="48">
        <v>15.320900415113</v>
      </c>
      <c r="I14" s="47">
        <v>24964.657500000001</v>
      </c>
      <c r="J14" s="48">
        <v>18.865598414850201</v>
      </c>
      <c r="K14" s="47">
        <v>19787.5749</v>
      </c>
      <c r="L14" s="48">
        <v>17.244300003722898</v>
      </c>
      <c r="M14" s="48">
        <v>0.26163300081810498</v>
      </c>
      <c r="N14" s="47">
        <v>2659207.7645999999</v>
      </c>
      <c r="O14" s="47">
        <v>16851946.070900001</v>
      </c>
      <c r="P14" s="47">
        <v>2539</v>
      </c>
      <c r="Q14" s="47">
        <v>2299</v>
      </c>
      <c r="R14" s="48">
        <v>10.439321444106101</v>
      </c>
      <c r="S14" s="47">
        <v>52.118550137849503</v>
      </c>
      <c r="T14" s="47">
        <v>63.771888038277503</v>
      </c>
      <c r="U14" s="49">
        <v>-22.359290251946401</v>
      </c>
    </row>
    <row r="15" spans="1:23" ht="12" thickBot="1">
      <c r="A15" s="71"/>
      <c r="B15" s="60" t="s">
        <v>13</v>
      </c>
      <c r="C15" s="61"/>
      <c r="D15" s="47">
        <v>93134.068100000004</v>
      </c>
      <c r="E15" s="47">
        <v>75453</v>
      </c>
      <c r="F15" s="48">
        <v>123.43322081295599</v>
      </c>
      <c r="G15" s="47">
        <v>56520.593000000001</v>
      </c>
      <c r="H15" s="48">
        <v>64.779000284020398</v>
      </c>
      <c r="I15" s="47">
        <v>13719.296700000001</v>
      </c>
      <c r="J15" s="48">
        <v>14.730696274610599</v>
      </c>
      <c r="K15" s="47">
        <v>13248.3532</v>
      </c>
      <c r="L15" s="48">
        <v>23.439869429536898</v>
      </c>
      <c r="M15" s="48">
        <v>3.5547323723223001E-2</v>
      </c>
      <c r="N15" s="47">
        <v>2478696.7307000002</v>
      </c>
      <c r="O15" s="47">
        <v>12339626.1143</v>
      </c>
      <c r="P15" s="47">
        <v>3608</v>
      </c>
      <c r="Q15" s="47">
        <v>4239</v>
      </c>
      <c r="R15" s="48">
        <v>-14.8855862231658</v>
      </c>
      <c r="S15" s="47">
        <v>25.813211779379198</v>
      </c>
      <c r="T15" s="47">
        <v>25.7111933710781</v>
      </c>
      <c r="U15" s="49">
        <v>0.39521780231381798</v>
      </c>
    </row>
    <row r="16" spans="1:23" ht="12" thickBot="1">
      <c r="A16" s="71"/>
      <c r="B16" s="60" t="s">
        <v>14</v>
      </c>
      <c r="C16" s="61"/>
      <c r="D16" s="47">
        <v>565650.67779999995</v>
      </c>
      <c r="E16" s="47">
        <v>667452</v>
      </c>
      <c r="F16" s="48">
        <v>84.747768798355494</v>
      </c>
      <c r="G16" s="47">
        <v>475656.02049999998</v>
      </c>
      <c r="H16" s="48">
        <v>18.920113153492601</v>
      </c>
      <c r="I16" s="47">
        <v>30567.6139</v>
      </c>
      <c r="J16" s="48">
        <v>5.4039737066854503</v>
      </c>
      <c r="K16" s="47">
        <v>36074.719899999996</v>
      </c>
      <c r="L16" s="48">
        <v>7.58420336235395</v>
      </c>
      <c r="M16" s="48">
        <v>-0.15265831627427301</v>
      </c>
      <c r="N16" s="47">
        <v>15525800.5908</v>
      </c>
      <c r="O16" s="47">
        <v>95553201.544699997</v>
      </c>
      <c r="P16" s="47">
        <v>33954</v>
      </c>
      <c r="Q16" s="47">
        <v>39712</v>
      </c>
      <c r="R16" s="48">
        <v>-14.499395648670401</v>
      </c>
      <c r="S16" s="47">
        <v>16.659323726217799</v>
      </c>
      <c r="T16" s="47">
        <v>14.439075682413399</v>
      </c>
      <c r="U16" s="49">
        <v>13.3273599834686</v>
      </c>
    </row>
    <row r="17" spans="1:21" ht="12" thickBot="1">
      <c r="A17" s="71"/>
      <c r="B17" s="60" t="s">
        <v>15</v>
      </c>
      <c r="C17" s="61"/>
      <c r="D17" s="47">
        <v>677916.09210000001</v>
      </c>
      <c r="E17" s="47">
        <v>762718</v>
      </c>
      <c r="F17" s="48">
        <v>88.881617072102699</v>
      </c>
      <c r="G17" s="47">
        <v>676298.66610000003</v>
      </c>
      <c r="H17" s="48">
        <v>0.239158537651285</v>
      </c>
      <c r="I17" s="47">
        <v>33064.233500000002</v>
      </c>
      <c r="J17" s="48">
        <v>4.8773342136747297</v>
      </c>
      <c r="K17" s="47">
        <v>34994.264000000003</v>
      </c>
      <c r="L17" s="48">
        <v>5.17438015984873</v>
      </c>
      <c r="M17" s="48">
        <v>-5.5152767322096001E-2</v>
      </c>
      <c r="N17" s="47">
        <v>12853840.715399999</v>
      </c>
      <c r="O17" s="47">
        <v>117010502.20739999</v>
      </c>
      <c r="P17" s="47">
        <v>10706</v>
      </c>
      <c r="Q17" s="47">
        <v>11280</v>
      </c>
      <c r="R17" s="48">
        <v>-5.0886524822695103</v>
      </c>
      <c r="S17" s="47">
        <v>63.321136941901699</v>
      </c>
      <c r="T17" s="47">
        <v>43.268017881205701</v>
      </c>
      <c r="U17" s="49">
        <v>31.6689181988238</v>
      </c>
    </row>
    <row r="18" spans="1:21" ht="12" thickBot="1">
      <c r="A18" s="71"/>
      <c r="B18" s="60" t="s">
        <v>16</v>
      </c>
      <c r="C18" s="61"/>
      <c r="D18" s="47">
        <v>1302891.1980999999</v>
      </c>
      <c r="E18" s="47">
        <v>1647501</v>
      </c>
      <c r="F18" s="48">
        <v>79.082877527843706</v>
      </c>
      <c r="G18" s="47">
        <v>1156338.9517999999</v>
      </c>
      <c r="H18" s="48">
        <v>12.6738138563845</v>
      </c>
      <c r="I18" s="47">
        <v>163898.9608</v>
      </c>
      <c r="J18" s="48">
        <v>12.579635278756401</v>
      </c>
      <c r="K18" s="47">
        <v>197487.25330000001</v>
      </c>
      <c r="L18" s="48">
        <v>17.078664780130801</v>
      </c>
      <c r="M18" s="48">
        <v>-0.17007828069276201</v>
      </c>
      <c r="N18" s="47">
        <v>38465014.108999997</v>
      </c>
      <c r="O18" s="47">
        <v>280279094.26359999</v>
      </c>
      <c r="P18" s="47">
        <v>69290</v>
      </c>
      <c r="Q18" s="47">
        <v>67755</v>
      </c>
      <c r="R18" s="48">
        <v>2.2655154601136398</v>
      </c>
      <c r="S18" s="47">
        <v>18.803452130177501</v>
      </c>
      <c r="T18" s="47">
        <v>18.067837530809499</v>
      </c>
      <c r="U18" s="49">
        <v>3.9121252537846201</v>
      </c>
    </row>
    <row r="19" spans="1:21" ht="12" thickBot="1">
      <c r="A19" s="71"/>
      <c r="B19" s="60" t="s">
        <v>17</v>
      </c>
      <c r="C19" s="61"/>
      <c r="D19" s="47">
        <v>896384.41700000002</v>
      </c>
      <c r="E19" s="47">
        <v>584759</v>
      </c>
      <c r="F19" s="48">
        <v>153.29125622692399</v>
      </c>
      <c r="G19" s="47">
        <v>447076.70289999997</v>
      </c>
      <c r="H19" s="48">
        <v>100.49902202139501</v>
      </c>
      <c r="I19" s="47">
        <v>47177.042399999998</v>
      </c>
      <c r="J19" s="48">
        <v>5.26303687405579</v>
      </c>
      <c r="K19" s="47">
        <v>59830.783000000003</v>
      </c>
      <c r="L19" s="48">
        <v>13.3826662431531</v>
      </c>
      <c r="M19" s="48">
        <v>-0.21149214443675299</v>
      </c>
      <c r="N19" s="47">
        <v>14687978.3247</v>
      </c>
      <c r="O19" s="47">
        <v>84011628.215900004</v>
      </c>
      <c r="P19" s="47">
        <v>14380</v>
      </c>
      <c r="Q19" s="47">
        <v>12034</v>
      </c>
      <c r="R19" s="48">
        <v>19.4947648329732</v>
      </c>
      <c r="S19" s="47">
        <v>62.335494923504903</v>
      </c>
      <c r="T19" s="47">
        <v>37.908062265248503</v>
      </c>
      <c r="U19" s="49">
        <v>39.187035714134602</v>
      </c>
    </row>
    <row r="20" spans="1:21" ht="12" thickBot="1">
      <c r="A20" s="71"/>
      <c r="B20" s="60" t="s">
        <v>18</v>
      </c>
      <c r="C20" s="61"/>
      <c r="D20" s="47">
        <v>641436.0111</v>
      </c>
      <c r="E20" s="47">
        <v>801034</v>
      </c>
      <c r="F20" s="48">
        <v>80.076003153424196</v>
      </c>
      <c r="G20" s="47">
        <v>546933.28379999998</v>
      </c>
      <c r="H20" s="48">
        <v>17.2786572145347</v>
      </c>
      <c r="I20" s="47">
        <v>42504.966999999997</v>
      </c>
      <c r="J20" s="48">
        <v>6.6265326960842303</v>
      </c>
      <c r="K20" s="47">
        <v>56053.222699999998</v>
      </c>
      <c r="L20" s="48">
        <v>10.248639890875101</v>
      </c>
      <c r="M20" s="48">
        <v>-0.24170342127358199</v>
      </c>
      <c r="N20" s="47">
        <v>17910633.210299999</v>
      </c>
      <c r="O20" s="47">
        <v>115835732.74420001</v>
      </c>
      <c r="P20" s="47">
        <v>29437</v>
      </c>
      <c r="Q20" s="47">
        <v>29493</v>
      </c>
      <c r="R20" s="48">
        <v>-0.18987556369307601</v>
      </c>
      <c r="S20" s="47">
        <v>21.790128447192298</v>
      </c>
      <c r="T20" s="47">
        <v>23.369287349540599</v>
      </c>
      <c r="U20" s="49">
        <v>-7.24712984678039</v>
      </c>
    </row>
    <row r="21" spans="1:21" ht="12" thickBot="1">
      <c r="A21" s="71"/>
      <c r="B21" s="60" t="s">
        <v>19</v>
      </c>
      <c r="C21" s="61"/>
      <c r="D21" s="47">
        <v>354186.01309999998</v>
      </c>
      <c r="E21" s="47">
        <v>333268</v>
      </c>
      <c r="F21" s="48">
        <v>106.27663415029301</v>
      </c>
      <c r="G21" s="47">
        <v>256175.2488</v>
      </c>
      <c r="H21" s="48">
        <v>38.259263827833202</v>
      </c>
      <c r="I21" s="47">
        <v>42118.210500000001</v>
      </c>
      <c r="J21" s="48">
        <v>11.8915510331314</v>
      </c>
      <c r="K21" s="47">
        <v>44720.6944</v>
      </c>
      <c r="L21" s="48">
        <v>17.457070739458601</v>
      </c>
      <c r="M21" s="48">
        <v>-5.8194174641439E-2</v>
      </c>
      <c r="N21" s="47">
        <v>8734746.7518000007</v>
      </c>
      <c r="O21" s="47">
        <v>49010086.305</v>
      </c>
      <c r="P21" s="47">
        <v>32544</v>
      </c>
      <c r="Q21" s="47">
        <v>31826</v>
      </c>
      <c r="R21" s="48">
        <v>2.2560170929428698</v>
      </c>
      <c r="S21" s="47">
        <v>10.8832968627089</v>
      </c>
      <c r="T21" s="47">
        <v>10.916895274304</v>
      </c>
      <c r="U21" s="49">
        <v>-0.30871538302152102</v>
      </c>
    </row>
    <row r="22" spans="1:21" ht="12" thickBot="1">
      <c r="A22" s="71"/>
      <c r="B22" s="60" t="s">
        <v>20</v>
      </c>
      <c r="C22" s="61"/>
      <c r="D22" s="47">
        <v>838665.32609999995</v>
      </c>
      <c r="E22" s="47">
        <v>879071</v>
      </c>
      <c r="F22" s="48">
        <v>95.403593805278504</v>
      </c>
      <c r="G22" s="47">
        <v>641657.20689999999</v>
      </c>
      <c r="H22" s="48">
        <v>30.703016670192699</v>
      </c>
      <c r="I22" s="47">
        <v>115103.5952</v>
      </c>
      <c r="J22" s="48">
        <v>13.7246159603688</v>
      </c>
      <c r="K22" s="47">
        <v>88999.391600000003</v>
      </c>
      <c r="L22" s="48">
        <v>13.870239536461799</v>
      </c>
      <c r="M22" s="48">
        <v>0.293307663464971</v>
      </c>
      <c r="N22" s="47">
        <v>21599774.993000001</v>
      </c>
      <c r="O22" s="47">
        <v>127149545.9904</v>
      </c>
      <c r="P22" s="47">
        <v>51842</v>
      </c>
      <c r="Q22" s="47">
        <v>54541</v>
      </c>
      <c r="R22" s="48">
        <v>-4.9485707999486603</v>
      </c>
      <c r="S22" s="47">
        <v>16.177333553875201</v>
      </c>
      <c r="T22" s="47">
        <v>15.8457152215764</v>
      </c>
      <c r="U22" s="49">
        <v>2.0498948803547998</v>
      </c>
    </row>
    <row r="23" spans="1:21" ht="12" thickBot="1">
      <c r="A23" s="71"/>
      <c r="B23" s="60" t="s">
        <v>21</v>
      </c>
      <c r="C23" s="61"/>
      <c r="D23" s="47">
        <v>1878826.2254000001</v>
      </c>
      <c r="E23" s="47">
        <v>2333175</v>
      </c>
      <c r="F23" s="48">
        <v>80.526588249916998</v>
      </c>
      <c r="G23" s="47">
        <v>1641318.0952000001</v>
      </c>
      <c r="H23" s="48">
        <v>14.470572821599101</v>
      </c>
      <c r="I23" s="47">
        <v>121622.6547</v>
      </c>
      <c r="J23" s="48">
        <v>6.4733317565921604</v>
      </c>
      <c r="K23" s="47">
        <v>256478.88870000001</v>
      </c>
      <c r="L23" s="48">
        <v>15.626397433262101</v>
      </c>
      <c r="M23" s="48">
        <v>-0.52579857423563503</v>
      </c>
      <c r="N23" s="47">
        <v>67682873.132400006</v>
      </c>
      <c r="O23" s="47">
        <v>256662201.77720001</v>
      </c>
      <c r="P23" s="47">
        <v>67169</v>
      </c>
      <c r="Q23" s="47">
        <v>68924</v>
      </c>
      <c r="R23" s="48">
        <v>-2.54628286228309</v>
      </c>
      <c r="S23" s="47">
        <v>27.971627170272001</v>
      </c>
      <c r="T23" s="47">
        <v>27.7894736724508</v>
      </c>
      <c r="U23" s="49">
        <v>0.65120808565178601</v>
      </c>
    </row>
    <row r="24" spans="1:21" ht="12" thickBot="1">
      <c r="A24" s="71"/>
      <c r="B24" s="60" t="s">
        <v>22</v>
      </c>
      <c r="C24" s="61"/>
      <c r="D24" s="47">
        <v>194345.666</v>
      </c>
      <c r="E24" s="47">
        <v>230056</v>
      </c>
      <c r="F24" s="48">
        <v>84.477547205897693</v>
      </c>
      <c r="G24" s="47">
        <v>179552.07800000001</v>
      </c>
      <c r="H24" s="48">
        <v>8.2391627904189608</v>
      </c>
      <c r="I24" s="47">
        <v>34116.8773</v>
      </c>
      <c r="J24" s="48">
        <v>17.554740479780001</v>
      </c>
      <c r="K24" s="47">
        <v>30934.807100000002</v>
      </c>
      <c r="L24" s="48">
        <v>17.228877239727598</v>
      </c>
      <c r="M24" s="48">
        <v>0.102863747936544</v>
      </c>
      <c r="N24" s="47">
        <v>5129114.6392999999</v>
      </c>
      <c r="O24" s="47">
        <v>31722724.2038</v>
      </c>
      <c r="P24" s="47">
        <v>23388</v>
      </c>
      <c r="Q24" s="47">
        <v>21955</v>
      </c>
      <c r="R24" s="48">
        <v>6.52698701890231</v>
      </c>
      <c r="S24" s="47">
        <v>8.3096316914657091</v>
      </c>
      <c r="T24" s="47">
        <v>8.3022540787975405</v>
      </c>
      <c r="U24" s="49">
        <v>8.8783870839274998E-2</v>
      </c>
    </row>
    <row r="25" spans="1:21" ht="12" thickBot="1">
      <c r="A25" s="71"/>
      <c r="B25" s="60" t="s">
        <v>23</v>
      </c>
      <c r="C25" s="61"/>
      <c r="D25" s="47">
        <v>162406.86259999999</v>
      </c>
      <c r="E25" s="47">
        <v>175860</v>
      </c>
      <c r="F25" s="48">
        <v>92.350086773569899</v>
      </c>
      <c r="G25" s="47">
        <v>140125.67129999999</v>
      </c>
      <c r="H25" s="48">
        <v>15.900863198933401</v>
      </c>
      <c r="I25" s="47">
        <v>15901.4272</v>
      </c>
      <c r="J25" s="48">
        <v>9.7911054652686804</v>
      </c>
      <c r="K25" s="47">
        <v>16646.997800000001</v>
      </c>
      <c r="L25" s="48">
        <v>11.8800485632357</v>
      </c>
      <c r="M25" s="48">
        <v>-4.4787090678897003E-2</v>
      </c>
      <c r="N25" s="47">
        <v>4365858.6701999996</v>
      </c>
      <c r="O25" s="47">
        <v>34661091.745499998</v>
      </c>
      <c r="P25" s="47">
        <v>13590</v>
      </c>
      <c r="Q25" s="47">
        <v>12774</v>
      </c>
      <c r="R25" s="48">
        <v>6.38797557538751</v>
      </c>
      <c r="S25" s="47">
        <v>11.9504681824871</v>
      </c>
      <c r="T25" s="47">
        <v>12.2082167684359</v>
      </c>
      <c r="U25" s="49">
        <v>-2.1568074322517501</v>
      </c>
    </row>
    <row r="26" spans="1:21" ht="12" thickBot="1">
      <c r="A26" s="71"/>
      <c r="B26" s="60" t="s">
        <v>24</v>
      </c>
      <c r="C26" s="61"/>
      <c r="D26" s="47">
        <v>414389.90970000002</v>
      </c>
      <c r="E26" s="47">
        <v>487294</v>
      </c>
      <c r="F26" s="48">
        <v>85.038992825686293</v>
      </c>
      <c r="G26" s="47">
        <v>368647.60450000002</v>
      </c>
      <c r="H26" s="48">
        <v>12.408138461130299</v>
      </c>
      <c r="I26" s="47">
        <v>89392.854900000006</v>
      </c>
      <c r="J26" s="48">
        <v>21.572160134091199</v>
      </c>
      <c r="K26" s="47">
        <v>77211.187699999995</v>
      </c>
      <c r="L26" s="48">
        <v>20.944443082635001</v>
      </c>
      <c r="M26" s="48">
        <v>0.15777075269624399</v>
      </c>
      <c r="N26" s="47">
        <v>10248223.7053</v>
      </c>
      <c r="O26" s="47">
        <v>63436156.5638</v>
      </c>
      <c r="P26" s="47">
        <v>32636</v>
      </c>
      <c r="Q26" s="47">
        <v>32689</v>
      </c>
      <c r="R26" s="48">
        <v>-0.162134051209883</v>
      </c>
      <c r="S26" s="47">
        <v>12.697325337051099</v>
      </c>
      <c r="T26" s="47">
        <v>12.916870818929899</v>
      </c>
      <c r="U26" s="49">
        <v>-1.72906872944468</v>
      </c>
    </row>
    <row r="27" spans="1:21" ht="12" thickBot="1">
      <c r="A27" s="71"/>
      <c r="B27" s="60" t="s">
        <v>25</v>
      </c>
      <c r="C27" s="61"/>
      <c r="D27" s="47">
        <v>226554.31030000001</v>
      </c>
      <c r="E27" s="47">
        <v>278227</v>
      </c>
      <c r="F27" s="48">
        <v>81.427866562195604</v>
      </c>
      <c r="G27" s="47">
        <v>200567.60209999999</v>
      </c>
      <c r="H27" s="48">
        <v>12.956583180888501</v>
      </c>
      <c r="I27" s="47">
        <v>68156.225000000006</v>
      </c>
      <c r="J27" s="48">
        <v>30.083835045887501</v>
      </c>
      <c r="K27" s="47">
        <v>61049.0962</v>
      </c>
      <c r="L27" s="48">
        <v>30.438164270200399</v>
      </c>
      <c r="M27" s="48">
        <v>0.116416609620504</v>
      </c>
      <c r="N27" s="47">
        <v>5615271.1632000003</v>
      </c>
      <c r="O27" s="47">
        <v>24337318.023400001</v>
      </c>
      <c r="P27" s="47">
        <v>32322</v>
      </c>
      <c r="Q27" s="47">
        <v>30204</v>
      </c>
      <c r="R27" s="48">
        <v>7.01231624950338</v>
      </c>
      <c r="S27" s="47">
        <v>7.0092912041334099</v>
      </c>
      <c r="T27" s="47">
        <v>6.7940543106873301</v>
      </c>
      <c r="U27" s="49">
        <v>3.0707369287090698</v>
      </c>
    </row>
    <row r="28" spans="1:21" ht="12" thickBot="1">
      <c r="A28" s="71"/>
      <c r="B28" s="60" t="s">
        <v>26</v>
      </c>
      <c r="C28" s="61"/>
      <c r="D28" s="47">
        <v>664890.20030000003</v>
      </c>
      <c r="E28" s="47">
        <v>812930</v>
      </c>
      <c r="F28" s="48">
        <v>81.789354593876496</v>
      </c>
      <c r="G28" s="47">
        <v>566904.17940000002</v>
      </c>
      <c r="H28" s="48">
        <v>17.284406159027899</v>
      </c>
      <c r="I28" s="47">
        <v>54970.0432</v>
      </c>
      <c r="J28" s="48">
        <v>8.2675369820757503</v>
      </c>
      <c r="K28" s="47">
        <v>59525.041700000002</v>
      </c>
      <c r="L28" s="48">
        <v>10.500018144688999</v>
      </c>
      <c r="M28" s="48">
        <v>-7.6522390743659005E-2</v>
      </c>
      <c r="N28" s="47">
        <v>15329228.3967</v>
      </c>
      <c r="O28" s="47">
        <v>86766681.805800006</v>
      </c>
      <c r="P28" s="47">
        <v>39476</v>
      </c>
      <c r="Q28" s="47">
        <v>37704</v>
      </c>
      <c r="R28" s="48">
        <v>4.6997666030129501</v>
      </c>
      <c r="S28" s="47">
        <v>16.842896957645198</v>
      </c>
      <c r="T28" s="47">
        <v>17.0885387624655</v>
      </c>
      <c r="U28" s="49">
        <v>-1.45842965992184</v>
      </c>
    </row>
    <row r="29" spans="1:21" ht="12" thickBot="1">
      <c r="A29" s="71"/>
      <c r="B29" s="60" t="s">
        <v>27</v>
      </c>
      <c r="C29" s="61"/>
      <c r="D29" s="47">
        <v>536317.30850000004</v>
      </c>
      <c r="E29" s="47">
        <v>609435</v>
      </c>
      <c r="F29" s="48">
        <v>88.002380647649105</v>
      </c>
      <c r="G29" s="47">
        <v>498912.61379999999</v>
      </c>
      <c r="H29" s="48">
        <v>7.4972437387591304</v>
      </c>
      <c r="I29" s="47">
        <v>86236.880799999999</v>
      </c>
      <c r="J29" s="48">
        <v>16.079451368293899</v>
      </c>
      <c r="K29" s="47">
        <v>95234.769</v>
      </c>
      <c r="L29" s="48">
        <v>19.088466870909201</v>
      </c>
      <c r="M29" s="48">
        <v>-9.4481125900562998E-2</v>
      </c>
      <c r="N29" s="47">
        <v>12660644.329</v>
      </c>
      <c r="O29" s="47">
        <v>57887110.875500001</v>
      </c>
      <c r="P29" s="47">
        <v>77019</v>
      </c>
      <c r="Q29" s="47">
        <v>76105</v>
      </c>
      <c r="R29" s="48">
        <v>1.20097234084489</v>
      </c>
      <c r="S29" s="47">
        <v>6.9634415988262699</v>
      </c>
      <c r="T29" s="47">
        <v>7.0173665304513504</v>
      </c>
      <c r="U29" s="49">
        <v>-0.77440057275952801</v>
      </c>
    </row>
    <row r="30" spans="1:21" ht="12" thickBot="1">
      <c r="A30" s="71"/>
      <c r="B30" s="60" t="s">
        <v>28</v>
      </c>
      <c r="C30" s="61"/>
      <c r="D30" s="47">
        <v>851855.66379999998</v>
      </c>
      <c r="E30" s="47">
        <v>1050040</v>
      </c>
      <c r="F30" s="48">
        <v>81.126020323035306</v>
      </c>
      <c r="G30" s="47">
        <v>784132.70680000004</v>
      </c>
      <c r="H30" s="48">
        <v>8.6366703509120892</v>
      </c>
      <c r="I30" s="47">
        <v>145146.9546</v>
      </c>
      <c r="J30" s="48">
        <v>17.0389140752462</v>
      </c>
      <c r="K30" s="47">
        <v>134044.8033</v>
      </c>
      <c r="L30" s="48">
        <v>17.0946578477805</v>
      </c>
      <c r="M30" s="48">
        <v>8.2824182860359002E-2</v>
      </c>
      <c r="N30" s="47">
        <v>19942970.3675</v>
      </c>
      <c r="O30" s="47">
        <v>99202709.057400003</v>
      </c>
      <c r="P30" s="47">
        <v>52705</v>
      </c>
      <c r="Q30" s="47">
        <v>57172</v>
      </c>
      <c r="R30" s="48">
        <v>-7.81326523473028</v>
      </c>
      <c r="S30" s="47">
        <v>16.162710630869899</v>
      </c>
      <c r="T30" s="47">
        <v>16.394275236129602</v>
      </c>
      <c r="U30" s="49">
        <v>-1.43270897158402</v>
      </c>
    </row>
    <row r="31" spans="1:21" ht="12" thickBot="1">
      <c r="A31" s="71"/>
      <c r="B31" s="60" t="s">
        <v>29</v>
      </c>
      <c r="C31" s="61"/>
      <c r="D31" s="47">
        <v>573559.62809999997</v>
      </c>
      <c r="E31" s="47">
        <v>764623</v>
      </c>
      <c r="F31" s="48">
        <v>75.012081522528106</v>
      </c>
      <c r="G31" s="47">
        <v>550196.21059999999</v>
      </c>
      <c r="H31" s="48">
        <v>4.2463792097952897</v>
      </c>
      <c r="I31" s="47">
        <v>41474.410199999998</v>
      </c>
      <c r="J31" s="48">
        <v>7.2310546572794996</v>
      </c>
      <c r="K31" s="47">
        <v>30901.154500000001</v>
      </c>
      <c r="L31" s="48">
        <v>5.61638810022004</v>
      </c>
      <c r="M31" s="48">
        <v>0.34216377579031898</v>
      </c>
      <c r="N31" s="47">
        <v>18813936.998399999</v>
      </c>
      <c r="O31" s="47">
        <v>101178760.26880001</v>
      </c>
      <c r="P31" s="47">
        <v>22323</v>
      </c>
      <c r="Q31" s="47">
        <v>21558</v>
      </c>
      <c r="R31" s="48">
        <v>3.5485666573893599</v>
      </c>
      <c r="S31" s="47">
        <v>25.693662505039601</v>
      </c>
      <c r="T31" s="47">
        <v>25.314827080434199</v>
      </c>
      <c r="U31" s="49">
        <v>1.4744313876278199</v>
      </c>
    </row>
    <row r="32" spans="1:21" ht="12" thickBot="1">
      <c r="A32" s="71"/>
      <c r="B32" s="60" t="s">
        <v>30</v>
      </c>
      <c r="C32" s="61"/>
      <c r="D32" s="47">
        <v>130440.85129999999</v>
      </c>
      <c r="E32" s="47">
        <v>142308</v>
      </c>
      <c r="F32" s="48">
        <v>91.660940565533906</v>
      </c>
      <c r="G32" s="47">
        <v>107476.9935</v>
      </c>
      <c r="H32" s="48">
        <v>21.366300872567599</v>
      </c>
      <c r="I32" s="47">
        <v>39129.048499999997</v>
      </c>
      <c r="J32" s="48">
        <v>29.997541498719102</v>
      </c>
      <c r="K32" s="47">
        <v>31873.330300000001</v>
      </c>
      <c r="L32" s="48">
        <v>29.655956369862501</v>
      </c>
      <c r="M32" s="48">
        <v>0.22764229943050501</v>
      </c>
      <c r="N32" s="47">
        <v>3111171.5706000002</v>
      </c>
      <c r="O32" s="47">
        <v>14490989.773600001</v>
      </c>
      <c r="P32" s="47">
        <v>26403</v>
      </c>
      <c r="Q32" s="47">
        <v>25177</v>
      </c>
      <c r="R32" s="48">
        <v>4.8695237716963797</v>
      </c>
      <c r="S32" s="47">
        <v>4.9403799303109501</v>
      </c>
      <c r="T32" s="47">
        <v>4.8039570242681799</v>
      </c>
      <c r="U32" s="49">
        <v>2.7613849130461698</v>
      </c>
    </row>
    <row r="33" spans="1:21" ht="12" thickBot="1">
      <c r="A33" s="71"/>
      <c r="B33" s="60" t="s">
        <v>31</v>
      </c>
      <c r="C33" s="61"/>
      <c r="D33" s="47">
        <v>11.538500000000001</v>
      </c>
      <c r="E33" s="50"/>
      <c r="F33" s="50"/>
      <c r="G33" s="47">
        <v>68.807000000000002</v>
      </c>
      <c r="H33" s="48">
        <v>-83.230630604444301</v>
      </c>
      <c r="I33" s="47">
        <v>2.2465999999999999</v>
      </c>
      <c r="J33" s="48">
        <v>19.470468431771899</v>
      </c>
      <c r="K33" s="47">
        <v>14.925599999999999</v>
      </c>
      <c r="L33" s="48">
        <v>21.691979013763099</v>
      </c>
      <c r="M33" s="48">
        <v>-0.84948008790266405</v>
      </c>
      <c r="N33" s="47">
        <v>277.7353</v>
      </c>
      <c r="O33" s="47">
        <v>3457.7157000000002</v>
      </c>
      <c r="P33" s="47">
        <v>2</v>
      </c>
      <c r="Q33" s="47">
        <v>3</v>
      </c>
      <c r="R33" s="48">
        <v>-33.3333333333333</v>
      </c>
      <c r="S33" s="47">
        <v>5.7692500000000004</v>
      </c>
      <c r="T33" s="47">
        <v>3.8462000000000001</v>
      </c>
      <c r="U33" s="49">
        <v>33.332755557481498</v>
      </c>
    </row>
    <row r="34" spans="1:21" ht="12" thickBot="1">
      <c r="A34" s="71"/>
      <c r="B34" s="60" t="s">
        <v>36</v>
      </c>
      <c r="C34" s="61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47">
        <v>3</v>
      </c>
      <c r="P34" s="50"/>
      <c r="Q34" s="50"/>
      <c r="R34" s="50"/>
      <c r="S34" s="50"/>
      <c r="T34" s="50"/>
      <c r="U34" s="51"/>
    </row>
    <row r="35" spans="1:21" ht="12" thickBot="1">
      <c r="A35" s="71"/>
      <c r="B35" s="60" t="s">
        <v>32</v>
      </c>
      <c r="C35" s="61"/>
      <c r="D35" s="47">
        <v>71337.478499999997</v>
      </c>
      <c r="E35" s="47">
        <v>108400</v>
      </c>
      <c r="F35" s="48">
        <v>65.809482011070102</v>
      </c>
      <c r="G35" s="47">
        <v>65520.997799999997</v>
      </c>
      <c r="H35" s="48">
        <v>8.8772773542835193</v>
      </c>
      <c r="I35" s="47">
        <v>8340.4575999999997</v>
      </c>
      <c r="J35" s="48">
        <v>11.6915508865372</v>
      </c>
      <c r="K35" s="47">
        <v>8697.6600999999991</v>
      </c>
      <c r="L35" s="48">
        <v>13.274614844159199</v>
      </c>
      <c r="M35" s="48">
        <v>-4.1068804240809997E-2</v>
      </c>
      <c r="N35" s="47">
        <v>1875228.317</v>
      </c>
      <c r="O35" s="47">
        <v>19087843.510000002</v>
      </c>
      <c r="P35" s="47">
        <v>5603</v>
      </c>
      <c r="Q35" s="47">
        <v>5543</v>
      </c>
      <c r="R35" s="48">
        <v>1.0824463287028701</v>
      </c>
      <c r="S35" s="47">
        <v>12.732014724254901</v>
      </c>
      <c r="T35" s="47">
        <v>12.8807183294245</v>
      </c>
      <c r="U35" s="49">
        <v>-1.16795030786722</v>
      </c>
    </row>
    <row r="36" spans="1:21" ht="12" thickBot="1">
      <c r="A36" s="71"/>
      <c r="B36" s="60" t="s">
        <v>37</v>
      </c>
      <c r="C36" s="61"/>
      <c r="D36" s="50"/>
      <c r="E36" s="47">
        <v>547584</v>
      </c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1"/>
    </row>
    <row r="37" spans="1:21" ht="12" thickBot="1">
      <c r="A37" s="71"/>
      <c r="B37" s="60" t="s">
        <v>38</v>
      </c>
      <c r="C37" s="61"/>
      <c r="D37" s="50"/>
      <c r="E37" s="47">
        <v>380142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1"/>
    </row>
    <row r="38" spans="1:21" ht="12" thickBot="1">
      <c r="A38" s="71"/>
      <c r="B38" s="60" t="s">
        <v>39</v>
      </c>
      <c r="C38" s="61"/>
      <c r="D38" s="50"/>
      <c r="E38" s="47">
        <v>239544</v>
      </c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1"/>
    </row>
    <row r="39" spans="1:21" ht="12" customHeight="1" thickBot="1">
      <c r="A39" s="71"/>
      <c r="B39" s="60" t="s">
        <v>33</v>
      </c>
      <c r="C39" s="61"/>
      <c r="D39" s="47">
        <v>200652.9914</v>
      </c>
      <c r="E39" s="47">
        <v>301194</v>
      </c>
      <c r="F39" s="48">
        <v>66.6191861059649</v>
      </c>
      <c r="G39" s="47">
        <v>274495.11</v>
      </c>
      <c r="H39" s="48">
        <v>-26.901068875143199</v>
      </c>
      <c r="I39" s="47">
        <v>11020.212600000001</v>
      </c>
      <c r="J39" s="48">
        <v>5.4921745861397602</v>
      </c>
      <c r="K39" s="47">
        <v>14226.1788</v>
      </c>
      <c r="L39" s="48">
        <v>5.1826711229937796</v>
      </c>
      <c r="M39" s="48">
        <v>-0.225356804878623</v>
      </c>
      <c r="N39" s="47">
        <v>5259794.4342</v>
      </c>
      <c r="O39" s="47">
        <v>28376738.569400001</v>
      </c>
      <c r="P39" s="47">
        <v>353</v>
      </c>
      <c r="Q39" s="47">
        <v>303</v>
      </c>
      <c r="R39" s="48">
        <v>16.5016501650165</v>
      </c>
      <c r="S39" s="47">
        <v>568.42207195467404</v>
      </c>
      <c r="T39" s="47">
        <v>688.41499669967004</v>
      </c>
      <c r="U39" s="49">
        <v>-21.109828535047502</v>
      </c>
    </row>
    <row r="40" spans="1:21" ht="12" thickBot="1">
      <c r="A40" s="71"/>
      <c r="B40" s="60" t="s">
        <v>34</v>
      </c>
      <c r="C40" s="61"/>
      <c r="D40" s="47">
        <v>333930.95329999999</v>
      </c>
      <c r="E40" s="47">
        <v>299097</v>
      </c>
      <c r="F40" s="48">
        <v>111.646373350452</v>
      </c>
      <c r="G40" s="47">
        <v>320475.04330000002</v>
      </c>
      <c r="H40" s="48">
        <v>4.1987388039460303</v>
      </c>
      <c r="I40" s="47">
        <v>22470.9211</v>
      </c>
      <c r="J40" s="48">
        <v>6.7292117960123203</v>
      </c>
      <c r="K40" s="47">
        <v>32331.3223</v>
      </c>
      <c r="L40" s="48">
        <v>10.088561644949801</v>
      </c>
      <c r="M40" s="48">
        <v>-0.30497983065790002</v>
      </c>
      <c r="N40" s="47">
        <v>9317674.6905000005</v>
      </c>
      <c r="O40" s="47">
        <v>57305995.8292</v>
      </c>
      <c r="P40" s="47">
        <v>1714</v>
      </c>
      <c r="Q40" s="47">
        <v>1888</v>
      </c>
      <c r="R40" s="48">
        <v>-9.2161016949152597</v>
      </c>
      <c r="S40" s="47">
        <v>194.82552701283501</v>
      </c>
      <c r="T40" s="47">
        <v>206.819639618644</v>
      </c>
      <c r="U40" s="49">
        <v>-6.1563352552966002</v>
      </c>
    </row>
    <row r="41" spans="1:21" ht="12" thickBot="1">
      <c r="A41" s="71"/>
      <c r="B41" s="60" t="s">
        <v>40</v>
      </c>
      <c r="C41" s="61"/>
      <c r="D41" s="50"/>
      <c r="E41" s="47">
        <v>160755</v>
      </c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1"/>
    </row>
    <row r="42" spans="1:21" ht="12" thickBot="1">
      <c r="A42" s="71"/>
      <c r="B42" s="60" t="s">
        <v>41</v>
      </c>
      <c r="C42" s="61"/>
      <c r="D42" s="50"/>
      <c r="E42" s="47">
        <v>64585</v>
      </c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1"/>
    </row>
    <row r="43" spans="1:21" ht="12" thickBot="1">
      <c r="A43" s="72"/>
      <c r="B43" s="60" t="s">
        <v>35</v>
      </c>
      <c r="C43" s="61"/>
      <c r="D43" s="52">
        <v>12250.446</v>
      </c>
      <c r="E43" s="53"/>
      <c r="F43" s="53"/>
      <c r="G43" s="52">
        <v>32528.03</v>
      </c>
      <c r="H43" s="54">
        <v>-62.338801335340598</v>
      </c>
      <c r="I43" s="52">
        <v>1790.9454000000001</v>
      </c>
      <c r="J43" s="54">
        <v>14.6194301823787</v>
      </c>
      <c r="K43" s="52">
        <v>3196.991</v>
      </c>
      <c r="L43" s="54">
        <v>9.8284187514583596</v>
      </c>
      <c r="M43" s="54">
        <v>-0.43980280207232397</v>
      </c>
      <c r="N43" s="52">
        <v>614499.22730000003</v>
      </c>
      <c r="O43" s="52">
        <v>4111690.8165000002</v>
      </c>
      <c r="P43" s="52">
        <v>35</v>
      </c>
      <c r="Q43" s="52">
        <v>35</v>
      </c>
      <c r="R43" s="54">
        <v>0</v>
      </c>
      <c r="S43" s="52">
        <v>350.012742857143</v>
      </c>
      <c r="T43" s="52">
        <v>2523.33214</v>
      </c>
      <c r="U43" s="55">
        <v>-620.92579241604801</v>
      </c>
    </row>
  </sheetData>
  <mergeCells count="41">
    <mergeCell ref="A1:U4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23:C23"/>
    <mergeCell ref="B24:C24"/>
    <mergeCell ref="B13:C13"/>
    <mergeCell ref="B14:C14"/>
    <mergeCell ref="B15:C15"/>
    <mergeCell ref="B16:C16"/>
    <mergeCell ref="B17:C17"/>
    <mergeCell ref="B18:C18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31:C31"/>
    <mergeCell ref="B32:C32"/>
    <mergeCell ref="B33:C33"/>
    <mergeCell ref="B43:C43"/>
    <mergeCell ref="B37:C37"/>
    <mergeCell ref="B38:C38"/>
    <mergeCell ref="B39:C39"/>
    <mergeCell ref="B40:C40"/>
    <mergeCell ref="B41:C41"/>
    <mergeCell ref="B42:C42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sqref="A1:H31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>
      <c r="A2" s="32">
        <v>1</v>
      </c>
      <c r="B2" s="33">
        <v>12</v>
      </c>
      <c r="C2" s="32">
        <v>65227</v>
      </c>
      <c r="D2" s="32">
        <v>550786.38904871803</v>
      </c>
      <c r="E2" s="32">
        <v>483219.06254957302</v>
      </c>
      <c r="F2" s="32">
        <v>67567.326499145303</v>
      </c>
      <c r="G2" s="32">
        <v>483219.06254957302</v>
      </c>
      <c r="H2" s="32">
        <v>0.122674285063295</v>
      </c>
    </row>
    <row r="3" spans="1:8" ht="14.25">
      <c r="A3" s="32">
        <v>2</v>
      </c>
      <c r="B3" s="33">
        <v>13</v>
      </c>
      <c r="C3" s="32">
        <v>10506.619000000001</v>
      </c>
      <c r="D3" s="32">
        <v>74646.038679441801</v>
      </c>
      <c r="E3" s="32">
        <v>58985.4249855003</v>
      </c>
      <c r="F3" s="32">
        <v>15660.613693941499</v>
      </c>
      <c r="G3" s="32">
        <v>58985.4249855003</v>
      </c>
      <c r="H3" s="32">
        <v>0.20979832246951499</v>
      </c>
    </row>
    <row r="4" spans="1:8" ht="14.25">
      <c r="A4" s="32">
        <v>3</v>
      </c>
      <c r="B4" s="33">
        <v>14</v>
      </c>
      <c r="C4" s="32">
        <v>89110</v>
      </c>
      <c r="D4" s="32">
        <v>103551.843786325</v>
      </c>
      <c r="E4" s="32">
        <v>77885.283841025594</v>
      </c>
      <c r="F4" s="32">
        <v>25666.559945299101</v>
      </c>
      <c r="G4" s="32">
        <v>77885.283841025594</v>
      </c>
      <c r="H4" s="32">
        <v>0.24786193086297001</v>
      </c>
    </row>
    <row r="5" spans="1:8" ht="14.25">
      <c r="A5" s="32">
        <v>4</v>
      </c>
      <c r="B5" s="33">
        <v>15</v>
      </c>
      <c r="C5" s="32">
        <v>7515</v>
      </c>
      <c r="D5" s="32">
        <v>48177.685876068397</v>
      </c>
      <c r="E5" s="32">
        <v>39510.8150153846</v>
      </c>
      <c r="F5" s="32">
        <v>8666.8708606837608</v>
      </c>
      <c r="G5" s="32">
        <v>39510.8150153846</v>
      </c>
      <c r="H5" s="32">
        <v>0.17989388039471799</v>
      </c>
    </row>
    <row r="6" spans="1:8" ht="14.25">
      <c r="A6" s="32">
        <v>5</v>
      </c>
      <c r="B6" s="33">
        <v>16</v>
      </c>
      <c r="C6" s="32">
        <v>3047</v>
      </c>
      <c r="D6" s="32">
        <v>97628.2898094017</v>
      </c>
      <c r="E6" s="32">
        <v>80700.454753846207</v>
      </c>
      <c r="F6" s="32">
        <v>16927.835055555599</v>
      </c>
      <c r="G6" s="32">
        <v>80700.454753846207</v>
      </c>
      <c r="H6" s="32">
        <v>0.173390674860776</v>
      </c>
    </row>
    <row r="7" spans="1:8" ht="14.25">
      <c r="A7" s="32">
        <v>6</v>
      </c>
      <c r="B7" s="33">
        <v>17</v>
      </c>
      <c r="C7" s="32">
        <v>20215</v>
      </c>
      <c r="D7" s="32">
        <v>244044.138226496</v>
      </c>
      <c r="E7" s="32">
        <v>190138.865629915</v>
      </c>
      <c r="F7" s="32">
        <v>53905.272596581199</v>
      </c>
      <c r="G7" s="32">
        <v>190138.865629915</v>
      </c>
      <c r="H7" s="32">
        <v>0.22088329180253499</v>
      </c>
    </row>
    <row r="8" spans="1:8" ht="14.25">
      <c r="A8" s="32">
        <v>7</v>
      </c>
      <c r="B8" s="33">
        <v>18</v>
      </c>
      <c r="C8" s="32">
        <v>26061</v>
      </c>
      <c r="D8" s="32">
        <v>132328.991216239</v>
      </c>
      <c r="E8" s="32">
        <v>107364.338860684</v>
      </c>
      <c r="F8" s="32">
        <v>24964.652355555601</v>
      </c>
      <c r="G8" s="32">
        <v>107364.338860684</v>
      </c>
      <c r="H8" s="32">
        <v>0.188655956084187</v>
      </c>
    </row>
    <row r="9" spans="1:8" ht="14.25">
      <c r="A9" s="32">
        <v>8</v>
      </c>
      <c r="B9" s="33">
        <v>19</v>
      </c>
      <c r="C9" s="32">
        <v>18409</v>
      </c>
      <c r="D9" s="32">
        <v>93134.118893162406</v>
      </c>
      <c r="E9" s="32">
        <v>79414.771200854695</v>
      </c>
      <c r="F9" s="32">
        <v>13719.3476923077</v>
      </c>
      <c r="G9" s="32">
        <v>79414.771200854695</v>
      </c>
      <c r="H9" s="32">
        <v>0.147307429923138</v>
      </c>
    </row>
    <row r="10" spans="1:8" ht="14.25">
      <c r="A10" s="32">
        <v>9</v>
      </c>
      <c r="B10" s="33">
        <v>21</v>
      </c>
      <c r="C10" s="32">
        <v>146803</v>
      </c>
      <c r="D10" s="32">
        <v>565650.59230000002</v>
      </c>
      <c r="E10" s="32">
        <v>535083.06389999995</v>
      </c>
      <c r="F10" s="32">
        <v>30567.528399999999</v>
      </c>
      <c r="G10" s="32">
        <v>535083.06389999995</v>
      </c>
      <c r="H10" s="32">
        <v>5.4039594081761601E-2</v>
      </c>
    </row>
    <row r="11" spans="1:8" ht="14.25">
      <c r="A11" s="32">
        <v>10</v>
      </c>
      <c r="B11" s="33">
        <v>22</v>
      </c>
      <c r="C11" s="32">
        <v>45038</v>
      </c>
      <c r="D11" s="32">
        <v>677916.13583931595</v>
      </c>
      <c r="E11" s="32">
        <v>644851.85908290604</v>
      </c>
      <c r="F11" s="32">
        <v>33064.276756410298</v>
      </c>
      <c r="G11" s="32">
        <v>644851.85908290604</v>
      </c>
      <c r="H11" s="32">
        <v>4.8773402797786997E-2</v>
      </c>
    </row>
    <row r="12" spans="1:8" ht="14.25">
      <c r="A12" s="32">
        <v>11</v>
      </c>
      <c r="B12" s="33">
        <v>23</v>
      </c>
      <c r="C12" s="32">
        <v>172868.63500000001</v>
      </c>
      <c r="D12" s="32">
        <v>1302891.2596735</v>
      </c>
      <c r="E12" s="32">
        <v>1138992.2176717899</v>
      </c>
      <c r="F12" s="32">
        <v>163899.04200170899</v>
      </c>
      <c r="G12" s="32">
        <v>1138992.2176717899</v>
      </c>
      <c r="H12" s="32">
        <v>0.12579640916678</v>
      </c>
    </row>
    <row r="13" spans="1:8" ht="14.25">
      <c r="A13" s="32">
        <v>12</v>
      </c>
      <c r="B13" s="33">
        <v>24</v>
      </c>
      <c r="C13" s="32">
        <v>27106</v>
      </c>
      <c r="D13" s="32">
        <v>896384.47591111099</v>
      </c>
      <c r="E13" s="32">
        <v>849207.37445555604</v>
      </c>
      <c r="F13" s="32">
        <v>47177.101455555603</v>
      </c>
      <c r="G13" s="32">
        <v>849207.37445555604</v>
      </c>
      <c r="H13" s="32">
        <v>5.2630431163595698E-2</v>
      </c>
    </row>
    <row r="14" spans="1:8" ht="14.25">
      <c r="A14" s="32">
        <v>13</v>
      </c>
      <c r="B14" s="33">
        <v>25</v>
      </c>
      <c r="C14" s="32">
        <v>60285</v>
      </c>
      <c r="D14" s="32">
        <v>641436.03650000005</v>
      </c>
      <c r="E14" s="32">
        <v>598931.04410000006</v>
      </c>
      <c r="F14" s="32">
        <v>42504.992400000003</v>
      </c>
      <c r="G14" s="32">
        <v>598931.04410000006</v>
      </c>
      <c r="H14" s="32">
        <v>6.6265363935473207E-2</v>
      </c>
    </row>
    <row r="15" spans="1:8" ht="14.25">
      <c r="A15" s="32">
        <v>14</v>
      </c>
      <c r="B15" s="33">
        <v>26</v>
      </c>
      <c r="C15" s="32">
        <v>195294</v>
      </c>
      <c r="D15" s="32">
        <v>354185.78131247999</v>
      </c>
      <c r="E15" s="32">
        <v>312067.80245935998</v>
      </c>
      <c r="F15" s="32">
        <v>42117.978853120003</v>
      </c>
      <c r="G15" s="32">
        <v>312067.80245935998</v>
      </c>
      <c r="H15" s="32">
        <v>0.118914934125945</v>
      </c>
    </row>
    <row r="16" spans="1:8" ht="14.25">
      <c r="A16" s="32">
        <v>15</v>
      </c>
      <c r="B16" s="33">
        <v>27</v>
      </c>
      <c r="C16" s="32">
        <v>124873.948</v>
      </c>
      <c r="D16" s="32">
        <v>838665.44290000002</v>
      </c>
      <c r="E16" s="32">
        <v>723561.72580000001</v>
      </c>
      <c r="F16" s="32">
        <v>115103.71709999999</v>
      </c>
      <c r="G16" s="32">
        <v>723561.72580000001</v>
      </c>
      <c r="H16" s="32">
        <v>0.13724628583954299</v>
      </c>
    </row>
    <row r="17" spans="1:8" ht="14.25">
      <c r="A17" s="32">
        <v>16</v>
      </c>
      <c r="B17" s="33">
        <v>29</v>
      </c>
      <c r="C17" s="32">
        <v>153759</v>
      </c>
      <c r="D17" s="32">
        <v>1878826.9691546999</v>
      </c>
      <c r="E17" s="32">
        <v>1757203.6021863199</v>
      </c>
      <c r="F17" s="32">
        <v>121623.36696837599</v>
      </c>
      <c r="G17" s="32">
        <v>1757203.6021863199</v>
      </c>
      <c r="H17" s="32">
        <v>6.4733671043212301E-2</v>
      </c>
    </row>
    <row r="18" spans="1:8" ht="14.25">
      <c r="A18" s="32">
        <v>17</v>
      </c>
      <c r="B18" s="33">
        <v>31</v>
      </c>
      <c r="C18" s="32">
        <v>28485.307000000001</v>
      </c>
      <c r="D18" s="32">
        <v>194345.65940419</v>
      </c>
      <c r="E18" s="32">
        <v>160228.777207217</v>
      </c>
      <c r="F18" s="32">
        <v>34116.8821969735</v>
      </c>
      <c r="G18" s="32">
        <v>160228.777207217</v>
      </c>
      <c r="H18" s="32">
        <v>0.17554743595285999</v>
      </c>
    </row>
    <row r="19" spans="1:8" ht="14.25">
      <c r="A19" s="32">
        <v>18</v>
      </c>
      <c r="B19" s="33">
        <v>32</v>
      </c>
      <c r="C19" s="32">
        <v>13550.779</v>
      </c>
      <c r="D19" s="32">
        <v>162406.857146706</v>
      </c>
      <c r="E19" s="32">
        <v>146505.441850726</v>
      </c>
      <c r="F19" s="32">
        <v>15901.4152959802</v>
      </c>
      <c r="G19" s="32">
        <v>146505.441850726</v>
      </c>
      <c r="H19" s="32">
        <v>9.7910984642822496E-2</v>
      </c>
    </row>
    <row r="20" spans="1:8" ht="14.25">
      <c r="A20" s="32">
        <v>19</v>
      </c>
      <c r="B20" s="33">
        <v>33</v>
      </c>
      <c r="C20" s="32">
        <v>34444.601999999999</v>
      </c>
      <c r="D20" s="32">
        <v>414389.91532251</v>
      </c>
      <c r="E20" s="32">
        <v>324997.02337689901</v>
      </c>
      <c r="F20" s="32">
        <v>89392.891945610507</v>
      </c>
      <c r="G20" s="32">
        <v>324997.02337689901</v>
      </c>
      <c r="H20" s="32">
        <v>0.21572168781192</v>
      </c>
    </row>
    <row r="21" spans="1:8" ht="14.25">
      <c r="A21" s="32">
        <v>20</v>
      </c>
      <c r="B21" s="33">
        <v>34</v>
      </c>
      <c r="C21" s="32">
        <v>42918.114000000001</v>
      </c>
      <c r="D21" s="32">
        <v>226554.28079310901</v>
      </c>
      <c r="E21" s="32">
        <v>158398.09199056399</v>
      </c>
      <c r="F21" s="32">
        <v>68156.188802545294</v>
      </c>
      <c r="G21" s="32">
        <v>158398.09199056399</v>
      </c>
      <c r="H21" s="32">
        <v>0.30083822986680098</v>
      </c>
    </row>
    <row r="22" spans="1:8" ht="14.25">
      <c r="A22" s="32">
        <v>21</v>
      </c>
      <c r="B22" s="33">
        <v>35</v>
      </c>
      <c r="C22" s="32">
        <v>34128.517</v>
      </c>
      <c r="D22" s="32">
        <v>664890.20010088501</v>
      </c>
      <c r="E22" s="32">
        <v>609920.17826080997</v>
      </c>
      <c r="F22" s="32">
        <v>54970.0218400749</v>
      </c>
      <c r="G22" s="32">
        <v>609920.17826080997</v>
      </c>
      <c r="H22" s="32">
        <v>8.2675337720023903E-2</v>
      </c>
    </row>
    <row r="23" spans="1:8" ht="14.25">
      <c r="A23" s="32">
        <v>22</v>
      </c>
      <c r="B23" s="33">
        <v>36</v>
      </c>
      <c r="C23" s="32">
        <v>89243.411999999997</v>
      </c>
      <c r="D23" s="32">
        <v>536317.30656194699</v>
      </c>
      <c r="E23" s="32">
        <v>450080.41917237802</v>
      </c>
      <c r="F23" s="32">
        <v>86236.887389569296</v>
      </c>
      <c r="G23" s="32">
        <v>450080.41917237802</v>
      </c>
      <c r="H23" s="32">
        <v>0.16079452655068999</v>
      </c>
    </row>
    <row r="24" spans="1:8" ht="14.25">
      <c r="A24" s="32">
        <v>23</v>
      </c>
      <c r="B24" s="33">
        <v>37</v>
      </c>
      <c r="C24" s="32">
        <v>81327.191000000006</v>
      </c>
      <c r="D24" s="32">
        <v>851855.67926460202</v>
      </c>
      <c r="E24" s="32">
        <v>706708.69544226804</v>
      </c>
      <c r="F24" s="32">
        <v>145146.983822334</v>
      </c>
      <c r="G24" s="32">
        <v>706708.69544226804</v>
      </c>
      <c r="H24" s="32">
        <v>0.17038917196354</v>
      </c>
    </row>
    <row r="25" spans="1:8" ht="14.25">
      <c r="A25" s="32">
        <v>24</v>
      </c>
      <c r="B25" s="33">
        <v>38</v>
      </c>
      <c r="C25" s="32">
        <v>127184.539</v>
      </c>
      <c r="D25" s="32">
        <v>573559.62204513303</v>
      </c>
      <c r="E25" s="32">
        <v>532085.14971061901</v>
      </c>
      <c r="F25" s="32">
        <v>41474.472334513302</v>
      </c>
      <c r="G25" s="32">
        <v>532085.14971061901</v>
      </c>
      <c r="H25" s="32">
        <v>7.2310655667545701E-2</v>
      </c>
    </row>
    <row r="26" spans="1:8" ht="14.25">
      <c r="A26" s="32">
        <v>25</v>
      </c>
      <c r="B26" s="33">
        <v>39</v>
      </c>
      <c r="C26" s="32">
        <v>92553.962</v>
      </c>
      <c r="D26" s="32">
        <v>130440.786147031</v>
      </c>
      <c r="E26" s="32">
        <v>91311.794863001502</v>
      </c>
      <c r="F26" s="32">
        <v>39128.991284029697</v>
      </c>
      <c r="G26" s="32">
        <v>91311.794863001502</v>
      </c>
      <c r="H26" s="32">
        <v>0.29997512618425998</v>
      </c>
    </row>
    <row r="27" spans="1:8" ht="14.25">
      <c r="A27" s="32">
        <v>26</v>
      </c>
      <c r="B27" s="33">
        <v>40</v>
      </c>
      <c r="C27" s="32">
        <v>3</v>
      </c>
      <c r="D27" s="32">
        <v>11.538500000000001</v>
      </c>
      <c r="E27" s="32">
        <v>9.2919</v>
      </c>
      <c r="F27" s="32">
        <v>2.2465999999999999</v>
      </c>
      <c r="G27" s="32">
        <v>9.2919</v>
      </c>
      <c r="H27" s="32">
        <v>0.19470468431771901</v>
      </c>
    </row>
    <row r="28" spans="1:8" ht="14.25">
      <c r="A28" s="32">
        <v>27</v>
      </c>
      <c r="B28" s="33">
        <v>42</v>
      </c>
      <c r="C28" s="32">
        <v>4435.6819999999998</v>
      </c>
      <c r="D28" s="32">
        <v>71337.478099999993</v>
      </c>
      <c r="E28" s="32">
        <v>62997.021099999998</v>
      </c>
      <c r="F28" s="32">
        <v>8340.4570000000003</v>
      </c>
      <c r="G28" s="32">
        <v>62997.021099999998</v>
      </c>
      <c r="H28" s="32">
        <v>0.116915501110208</v>
      </c>
    </row>
    <row r="29" spans="1:8" ht="14.25">
      <c r="A29" s="32">
        <v>28</v>
      </c>
      <c r="B29" s="33">
        <v>75</v>
      </c>
      <c r="C29" s="32">
        <v>366</v>
      </c>
      <c r="D29" s="32">
        <v>200652.991452991</v>
      </c>
      <c r="E29" s="32">
        <v>189632.77777777801</v>
      </c>
      <c r="F29" s="32">
        <v>11020.213675213699</v>
      </c>
      <c r="G29" s="32">
        <v>189632.77777777801</v>
      </c>
      <c r="H29" s="32">
        <v>5.4921751205465899E-2</v>
      </c>
    </row>
    <row r="30" spans="1:8" ht="14.25">
      <c r="A30" s="32">
        <v>29</v>
      </c>
      <c r="B30" s="33">
        <v>76</v>
      </c>
      <c r="C30" s="32">
        <v>1858</v>
      </c>
      <c r="D30" s="32">
        <v>333930.94593418803</v>
      </c>
      <c r="E30" s="32">
        <v>311460.03158803401</v>
      </c>
      <c r="F30" s="32">
        <v>22470.914346153801</v>
      </c>
      <c r="G30" s="32">
        <v>311460.03158803401</v>
      </c>
      <c r="H30" s="32">
        <v>6.7292099219167498E-2</v>
      </c>
    </row>
    <row r="31" spans="1:8" ht="14.25">
      <c r="A31" s="32">
        <v>30</v>
      </c>
      <c r="B31" s="33">
        <v>99</v>
      </c>
      <c r="C31" s="32">
        <v>37</v>
      </c>
      <c r="D31" s="32">
        <v>12250.4458059148</v>
      </c>
      <c r="E31" s="32">
        <v>10459.500945465499</v>
      </c>
      <c r="F31" s="32">
        <v>1790.94486044929</v>
      </c>
      <c r="G31" s="32">
        <v>10459.500945465499</v>
      </c>
      <c r="H31" s="32">
        <v>0.14619426009660599</v>
      </c>
    </row>
    <row r="32" spans="1:8" ht="14.25">
      <c r="A32" s="32"/>
      <c r="B32" s="33"/>
      <c r="C32" s="32"/>
      <c r="D32" s="32"/>
      <c r="E32" s="32"/>
      <c r="F32" s="32"/>
      <c r="G32" s="32"/>
      <c r="H32" s="32"/>
    </row>
    <row r="33" spans="1:8" ht="14.25">
      <c r="A33" s="32"/>
      <c r="B33" s="33"/>
      <c r="C33" s="32"/>
      <c r="D33" s="32"/>
      <c r="E33" s="32"/>
      <c r="F33" s="32"/>
      <c r="G33" s="32"/>
      <c r="H3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yangjin</cp:lastModifiedBy>
  <dcterms:created xsi:type="dcterms:W3CDTF">2013-06-21T00:28:37Z</dcterms:created>
  <dcterms:modified xsi:type="dcterms:W3CDTF">2014-03-20T00:38:35Z</dcterms:modified>
</cp:coreProperties>
</file>