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<sst xmlns="http://schemas.openxmlformats.org/spreadsheetml/2006/main" count="114" uniqueCount="71">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</sst>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366" Type="http://schemas.openxmlformats.org/officeDocument/2006/relationships/image" Target="cid:238fd07013" TargetMode="External"/><Relationship Id="rId387" Type="http://schemas.openxmlformats.org/officeDocument/2006/relationships/hyperlink" Target="cid:dceb3846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303" Type="http://schemas.openxmlformats.org/officeDocument/2006/relationships/hyperlink" Target="cid:8584637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18111435.452799998</v>
      </c>
      <c r="F3" s="25">
        <f>RA!I7</f>
        <v>2189656.2653000001</v>
      </c>
      <c r="G3" s="16">
        <f>E3-F3</f>
        <v>15921779.187499998</v>
      </c>
      <c r="H3" s="27">
        <f>RA!J7</f>
        <v>12.0899101068297</v>
      </c>
      <c r="I3" s="20">
        <f>SUM(I4:I39)</f>
        <v>18111439.576255117</v>
      </c>
      <c r="J3" s="21">
        <f>SUM(J4:J39)</f>
        <v>15921779.097300988</v>
      </c>
      <c r="K3" s="22">
        <f>E3-I3</f>
        <v>-4.1234551183879375</v>
      </c>
      <c r="L3" s="22">
        <f>G3-J3</f>
        <v>9.0199010446667671E-2</v>
      </c>
    </row>
    <row r="4" spans="1:12">
      <c r="A4" s="38">
        <f>RA!A8</f>
        <v>41720</v>
      </c>
      <c r="B4" s="12">
        <v>12</v>
      </c>
      <c r="C4" s="35" t="s">
        <v>6</v>
      </c>
      <c r="D4" s="35"/>
      <c r="E4" s="15">
        <f>VLOOKUP(C4,RA!B8:D39,3,0)</f>
        <v>719606.51049999997</v>
      </c>
      <c r="F4" s="25">
        <f>VLOOKUP(C4,RA!B8:I43,8,0)</f>
        <v>135089.3995</v>
      </c>
      <c r="G4" s="16">
        <f t="shared" ref="G4:G39" si="0">E4-F4</f>
        <v>584517.11100000003</v>
      </c>
      <c r="H4" s="27">
        <f>RA!J8</f>
        <v>18.7726761124127</v>
      </c>
      <c r="I4" s="20">
        <f>VLOOKUP(B4,RMS!B:D,3,FALSE)</f>
        <v>719607.02949658094</v>
      </c>
      <c r="J4" s="21">
        <f>VLOOKUP(B4,RMS!B:E,4,FALSE)</f>
        <v>584517.11050683795</v>
      </c>
      <c r="K4" s="22">
        <f t="shared" ref="K4:K39" si="1">E4-I4</f>
        <v>-0.51899658096954226</v>
      </c>
      <c r="L4" s="22">
        <f t="shared" ref="L4:L39" si="2">G4-J4</f>
        <v>4.9316207878291607E-4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161822.106</v>
      </c>
      <c r="F5" s="25">
        <f>VLOOKUP(C5,RA!B9:I44,8,0)</f>
        <v>33367.465600000003</v>
      </c>
      <c r="G5" s="16">
        <f t="shared" si="0"/>
        <v>128454.6404</v>
      </c>
      <c r="H5" s="27">
        <f>RA!J9</f>
        <v>20.619843867314401</v>
      </c>
      <c r="I5" s="20">
        <f>VLOOKUP(B5,RMS!B:D,3,FALSE)</f>
        <v>161822.14166411001</v>
      </c>
      <c r="J5" s="21">
        <f>VLOOKUP(B5,RMS!B:E,4,FALSE)</f>
        <v>128454.624907027</v>
      </c>
      <c r="K5" s="22">
        <f t="shared" si="1"/>
        <v>-3.5664110007928684E-2</v>
      </c>
      <c r="L5" s="22">
        <f t="shared" si="2"/>
        <v>1.5492973005166277E-2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215632.8113</v>
      </c>
      <c r="F6" s="25">
        <f>VLOOKUP(C6,RA!B10:I45,8,0)</f>
        <v>51044.244500000001</v>
      </c>
      <c r="G6" s="16">
        <f t="shared" si="0"/>
        <v>164588.5668</v>
      </c>
      <c r="H6" s="27">
        <f>RA!J10</f>
        <v>23.6718355579868</v>
      </c>
      <c r="I6" s="20">
        <f>VLOOKUP(B6,RMS!B:D,3,FALSE)</f>
        <v>215635.27764188001</v>
      </c>
      <c r="J6" s="21">
        <f>VLOOKUP(B6,RMS!B:E,4,FALSE)</f>
        <v>164588.56689914499</v>
      </c>
      <c r="K6" s="22">
        <f t="shared" si="1"/>
        <v>-2.4663418800046202</v>
      </c>
      <c r="L6" s="22">
        <f t="shared" si="2"/>
        <v>-9.9144992418587208E-5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73502.621299999999</v>
      </c>
      <c r="F7" s="25">
        <f>VLOOKUP(C7,RA!B11:I46,8,0)</f>
        <v>12224.582399999999</v>
      </c>
      <c r="G7" s="16">
        <f t="shared" si="0"/>
        <v>61278.0389</v>
      </c>
      <c r="H7" s="27">
        <f>RA!J11</f>
        <v>16.631491753342399</v>
      </c>
      <c r="I7" s="20">
        <f>VLOOKUP(B7,RMS!B:D,3,FALSE)</f>
        <v>73502.654331623897</v>
      </c>
      <c r="J7" s="21">
        <f>VLOOKUP(B7,RMS!B:E,4,FALSE)</f>
        <v>61278.039111111102</v>
      </c>
      <c r="K7" s="22">
        <f t="shared" si="1"/>
        <v>-3.30316238978412E-2</v>
      </c>
      <c r="L7" s="22">
        <f t="shared" si="2"/>
        <v>-2.1111110254423693E-4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112794.3702</v>
      </c>
      <c r="F8" s="25">
        <f>VLOOKUP(C8,RA!B12:I47,8,0)</f>
        <v>18350.128000000001</v>
      </c>
      <c r="G8" s="16">
        <f t="shared" si="0"/>
        <v>94444.242200000008</v>
      </c>
      <c r="H8" s="27">
        <f>RA!J12</f>
        <v>16.268655933325999</v>
      </c>
      <c r="I8" s="20">
        <f>VLOOKUP(B8,RMS!B:D,3,FALSE)</f>
        <v>112794.376419658</v>
      </c>
      <c r="J8" s="21">
        <f>VLOOKUP(B8,RMS!B:E,4,FALSE)</f>
        <v>94444.243286324796</v>
      </c>
      <c r="K8" s="22">
        <f t="shared" si="1"/>
        <v>-6.2196579965529963E-3</v>
      </c>
      <c r="L8" s="22">
        <f t="shared" si="2"/>
        <v>-1.0863247880479321E-3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283070.69059999997</v>
      </c>
      <c r="F9" s="25">
        <f>VLOOKUP(C9,RA!B13:I48,8,0)</f>
        <v>64619.6976</v>
      </c>
      <c r="G9" s="16">
        <f t="shared" si="0"/>
        <v>218450.99299999996</v>
      </c>
      <c r="H9" s="27">
        <f>RA!J13</f>
        <v>22.828113169551902</v>
      </c>
      <c r="I9" s="20">
        <f>VLOOKUP(B9,RMS!B:D,3,FALSE)</f>
        <v>283070.845117094</v>
      </c>
      <c r="J9" s="21">
        <f>VLOOKUP(B9,RMS!B:E,4,FALSE)</f>
        <v>218450.993436752</v>
      </c>
      <c r="K9" s="22">
        <f t="shared" si="1"/>
        <v>-0.15451709402259439</v>
      </c>
      <c r="L9" s="22">
        <f t="shared" si="2"/>
        <v>-4.3675204506143928E-4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152533.00080000001</v>
      </c>
      <c r="F10" s="25">
        <f>VLOOKUP(C10,RA!B14:I49,8,0)</f>
        <v>26712.3367</v>
      </c>
      <c r="G10" s="16">
        <f t="shared" si="0"/>
        <v>125820.66410000001</v>
      </c>
      <c r="H10" s="27">
        <f>RA!J14</f>
        <v>17.512496679341499</v>
      </c>
      <c r="I10" s="20">
        <f>VLOOKUP(B10,RMS!B:D,3,FALSE)</f>
        <v>152532.997939316</v>
      </c>
      <c r="J10" s="21">
        <f>VLOOKUP(B10,RMS!B:E,4,FALSE)</f>
        <v>125820.662429915</v>
      </c>
      <c r="K10" s="22">
        <f t="shared" si="1"/>
        <v>2.8606840060092509E-3</v>
      </c>
      <c r="L10" s="22">
        <f t="shared" si="2"/>
        <v>1.6700850101187825E-3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113798.43949999999</v>
      </c>
      <c r="F11" s="25">
        <f>VLOOKUP(C11,RA!B15:I50,8,0)</f>
        <v>15261.9383</v>
      </c>
      <c r="G11" s="16">
        <f t="shared" si="0"/>
        <v>98536.501199999999</v>
      </c>
      <c r="H11" s="27">
        <f>RA!J15</f>
        <v>13.4113774908135</v>
      </c>
      <c r="I11" s="20">
        <f>VLOOKUP(B11,RMS!B:D,3,FALSE)</f>
        <v>113798.48794188</v>
      </c>
      <c r="J11" s="21">
        <f>VLOOKUP(B11,RMS!B:E,4,FALSE)</f>
        <v>98536.501725641006</v>
      </c>
      <c r="K11" s="22">
        <f t="shared" si="1"/>
        <v>-4.8441880004247651E-2</v>
      </c>
      <c r="L11" s="22">
        <f t="shared" si="2"/>
        <v>-5.2564100769814104E-4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982094.42740000004</v>
      </c>
      <c r="F12" s="25">
        <f>VLOOKUP(C12,RA!B16:I51,8,0)</f>
        <v>33723.9274</v>
      </c>
      <c r="G12" s="16">
        <f t="shared" si="0"/>
        <v>948370.5</v>
      </c>
      <c r="H12" s="27">
        <f>RA!J16</f>
        <v>3.4338782971491701</v>
      </c>
      <c r="I12" s="20">
        <f>VLOOKUP(B12,RMS!B:D,3,FALSE)</f>
        <v>982094.17429999996</v>
      </c>
      <c r="J12" s="21">
        <f>VLOOKUP(B12,RMS!B:E,4,FALSE)</f>
        <v>948370.5</v>
      </c>
      <c r="K12" s="22">
        <f t="shared" si="1"/>
        <v>0.25310000008903444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549353.81449999998</v>
      </c>
      <c r="F13" s="25">
        <f>VLOOKUP(C13,RA!B17:I52,8,0)</f>
        <v>47668.205999999998</v>
      </c>
      <c r="G13" s="16">
        <f t="shared" si="0"/>
        <v>501685.60849999997</v>
      </c>
      <c r="H13" s="27">
        <f>RA!J17</f>
        <v>8.6771411687357993</v>
      </c>
      <c r="I13" s="20">
        <f>VLOOKUP(B13,RMS!B:D,3,FALSE)</f>
        <v>549353.880929915</v>
      </c>
      <c r="J13" s="21">
        <f>VLOOKUP(B13,RMS!B:E,4,FALSE)</f>
        <v>501685.608717094</v>
      </c>
      <c r="K13" s="22">
        <f t="shared" si="1"/>
        <v>-6.6429915023036301E-2</v>
      </c>
      <c r="L13" s="22">
        <f t="shared" si="2"/>
        <v>-2.1709402790293097E-4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2350322.3725999999</v>
      </c>
      <c r="F14" s="25">
        <f>VLOOKUP(C14,RA!B18:I53,8,0)</f>
        <v>298006.0417</v>
      </c>
      <c r="G14" s="16">
        <f t="shared" si="0"/>
        <v>2052316.3308999999</v>
      </c>
      <c r="H14" s="27">
        <f>RA!J18</f>
        <v>12.679368803792499</v>
      </c>
      <c r="I14" s="20">
        <f>VLOOKUP(B14,RMS!B:D,3,FALSE)</f>
        <v>2350322.5956512801</v>
      </c>
      <c r="J14" s="21">
        <f>VLOOKUP(B14,RMS!B:E,4,FALSE)</f>
        <v>2052316.3204290599</v>
      </c>
      <c r="K14" s="22">
        <f t="shared" si="1"/>
        <v>-0.22305128024891019</v>
      </c>
      <c r="L14" s="22">
        <f t="shared" si="2"/>
        <v>1.0470940032973886E-2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807361.42460000003</v>
      </c>
      <c r="F15" s="25">
        <f>VLOOKUP(C15,RA!B19:I54,8,0)</f>
        <v>82080.173899999994</v>
      </c>
      <c r="G15" s="16">
        <f t="shared" si="0"/>
        <v>725281.25069999998</v>
      </c>
      <c r="H15" s="27">
        <f>RA!J19</f>
        <v>10.166472090323801</v>
      </c>
      <c r="I15" s="20">
        <f>VLOOKUP(B15,RMS!B:D,3,FALSE)</f>
        <v>807361.48682991497</v>
      </c>
      <c r="J15" s="21">
        <f>VLOOKUP(B15,RMS!B:E,4,FALSE)</f>
        <v>725281.25130769203</v>
      </c>
      <c r="K15" s="22">
        <f t="shared" si="1"/>
        <v>-6.2229914939962327E-2</v>
      </c>
      <c r="L15" s="22">
        <f t="shared" si="2"/>
        <v>-6.0769205447286367E-4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887108.96380000003</v>
      </c>
      <c r="F16" s="25">
        <f>VLOOKUP(C16,RA!B20:I55,8,0)</f>
        <v>58589.9378</v>
      </c>
      <c r="G16" s="16">
        <f t="shared" si="0"/>
        <v>828519.02600000007</v>
      </c>
      <c r="H16" s="27">
        <f>RA!J20</f>
        <v>6.6045931436681098</v>
      </c>
      <c r="I16" s="20">
        <f>VLOOKUP(B16,RMS!B:D,3,FALSE)</f>
        <v>887108.99860000005</v>
      </c>
      <c r="J16" s="21">
        <f>VLOOKUP(B16,RMS!B:E,4,FALSE)</f>
        <v>828519.02599999995</v>
      </c>
      <c r="K16" s="22">
        <f t="shared" si="1"/>
        <v>-3.48000000230968E-2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474010.1347</v>
      </c>
      <c r="F17" s="25">
        <f>VLOOKUP(C17,RA!B21:I56,8,0)</f>
        <v>57087.161</v>
      </c>
      <c r="G17" s="16">
        <f t="shared" si="0"/>
        <v>416922.97369999997</v>
      </c>
      <c r="H17" s="27">
        <f>RA!J21</f>
        <v>12.043447348679701</v>
      </c>
      <c r="I17" s="20">
        <f>VLOOKUP(B17,RMS!B:D,3,FALSE)</f>
        <v>474009.76199414599</v>
      </c>
      <c r="J17" s="21">
        <f>VLOOKUP(B17,RMS!B:E,4,FALSE)</f>
        <v>416922.97364560899</v>
      </c>
      <c r="K17" s="22">
        <f t="shared" si="1"/>
        <v>0.37270585400983691</v>
      </c>
      <c r="L17" s="22">
        <f t="shared" si="2"/>
        <v>5.4390984587371349E-5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1320985.9872000001</v>
      </c>
      <c r="F18" s="25">
        <f>VLOOKUP(C18,RA!B22:I57,8,0)</f>
        <v>189690.61720000001</v>
      </c>
      <c r="G18" s="16">
        <f t="shared" si="0"/>
        <v>1131295.3700000001</v>
      </c>
      <c r="H18" s="27">
        <f>RA!J22</f>
        <v>14.359775125402599</v>
      </c>
      <c r="I18" s="20">
        <f>VLOOKUP(B18,RMS!B:D,3,FALSE)</f>
        <v>1320986.1658000001</v>
      </c>
      <c r="J18" s="21">
        <f>VLOOKUP(B18,RMS!B:E,4,FALSE)</f>
        <v>1131295.371</v>
      </c>
      <c r="K18" s="22">
        <f t="shared" si="1"/>
        <v>-0.17859999998472631</v>
      </c>
      <c r="L18" s="22">
        <f t="shared" si="2"/>
        <v>-9.9999993108212948E-4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2663999.4485999998</v>
      </c>
      <c r="F19" s="25">
        <f>VLOOKUP(C19,RA!B23:I58,8,0)</f>
        <v>186469.9277</v>
      </c>
      <c r="G19" s="16">
        <f t="shared" si="0"/>
        <v>2477529.5208999999</v>
      </c>
      <c r="H19" s="27">
        <f>RA!J23</f>
        <v>6.9996233594565798</v>
      </c>
      <c r="I19" s="20">
        <f>VLOOKUP(B19,RMS!B:D,3,FALSE)</f>
        <v>2664000.5210957299</v>
      </c>
      <c r="J19" s="21">
        <f>VLOOKUP(B19,RMS!B:E,4,FALSE)</f>
        <v>2477529.5630153799</v>
      </c>
      <c r="K19" s="22">
        <f t="shared" si="1"/>
        <v>-1.0724957301281393</v>
      </c>
      <c r="L19" s="22">
        <f t="shared" si="2"/>
        <v>-4.2115380056202412E-2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309898.56030000001</v>
      </c>
      <c r="F20" s="25">
        <f>VLOOKUP(C20,RA!B24:I59,8,0)</f>
        <v>46401.600299999998</v>
      </c>
      <c r="G20" s="16">
        <f t="shared" si="0"/>
        <v>263496.96000000002</v>
      </c>
      <c r="H20" s="27">
        <f>RA!J24</f>
        <v>14.973157750420199</v>
      </c>
      <c r="I20" s="20">
        <f>VLOOKUP(B20,RMS!B:D,3,FALSE)</f>
        <v>309898.54919978802</v>
      </c>
      <c r="J20" s="21">
        <f>VLOOKUP(B20,RMS!B:E,4,FALSE)</f>
        <v>263496.95848905703</v>
      </c>
      <c r="K20" s="22">
        <f t="shared" si="1"/>
        <v>1.1100211995653808E-2</v>
      </c>
      <c r="L20" s="22">
        <f t="shared" si="2"/>
        <v>1.510942995082587E-3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249467.0043</v>
      </c>
      <c r="F21" s="25">
        <f>VLOOKUP(C21,RA!B25:I60,8,0)</f>
        <v>24676.906900000002</v>
      </c>
      <c r="G21" s="16">
        <f t="shared" si="0"/>
        <v>224790.0974</v>
      </c>
      <c r="H21" s="27">
        <f>RA!J25</f>
        <v>9.8918520183633003</v>
      </c>
      <c r="I21" s="20">
        <f>VLOOKUP(B21,RMS!B:D,3,FALSE)</f>
        <v>249467.00585405799</v>
      </c>
      <c r="J21" s="21">
        <f>VLOOKUP(B21,RMS!B:E,4,FALSE)</f>
        <v>224790.10013045699</v>
      </c>
      <c r="K21" s="22">
        <f t="shared" si="1"/>
        <v>-1.5540579915978014E-3</v>
      </c>
      <c r="L21" s="22">
        <f t="shared" si="2"/>
        <v>-2.7304569957777858E-3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576794.64690000005</v>
      </c>
      <c r="F22" s="25">
        <f>VLOOKUP(C22,RA!B26:I61,8,0)</f>
        <v>133653.66469999999</v>
      </c>
      <c r="G22" s="16">
        <f t="shared" si="0"/>
        <v>443140.98220000009</v>
      </c>
      <c r="H22" s="27">
        <f>RA!J26</f>
        <v>23.171793534895901</v>
      </c>
      <c r="I22" s="20">
        <f>VLOOKUP(B22,RMS!B:D,3,FALSE)</f>
        <v>576794.65018926701</v>
      </c>
      <c r="J22" s="21">
        <f>VLOOKUP(B22,RMS!B:E,4,FALSE)</f>
        <v>443141.03894169698</v>
      </c>
      <c r="K22" s="22">
        <f t="shared" si="1"/>
        <v>-3.2892669551074505E-3</v>
      </c>
      <c r="L22" s="22">
        <f t="shared" si="2"/>
        <v>-5.6741696898825467E-2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332816.71720000001</v>
      </c>
      <c r="F23" s="25">
        <f>VLOOKUP(C23,RA!B27:I62,8,0)</f>
        <v>100343.0097</v>
      </c>
      <c r="G23" s="16">
        <f t="shared" si="0"/>
        <v>232473.70750000002</v>
      </c>
      <c r="H23" s="27">
        <f>RA!J27</f>
        <v>30.149630266228701</v>
      </c>
      <c r="I23" s="20">
        <f>VLOOKUP(B23,RMS!B:D,3,FALSE)</f>
        <v>332816.71660332801</v>
      </c>
      <c r="J23" s="21">
        <f>VLOOKUP(B23,RMS!B:E,4,FALSE)</f>
        <v>232473.71613697399</v>
      </c>
      <c r="K23" s="22">
        <f t="shared" si="1"/>
        <v>5.9667200548574328E-4</v>
      </c>
      <c r="L23" s="22">
        <f t="shared" si="2"/>
        <v>-8.6369739728979766E-3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937519.70250000001</v>
      </c>
      <c r="F24" s="25">
        <f>VLOOKUP(C24,RA!B28:I63,8,0)</f>
        <v>94012.408200000005</v>
      </c>
      <c r="G24" s="16">
        <f t="shared" si="0"/>
        <v>843507.29429999995</v>
      </c>
      <c r="H24" s="27">
        <f>RA!J28</f>
        <v>10.0277794641868</v>
      </c>
      <c r="I24" s="20">
        <f>VLOOKUP(B24,RMS!B:D,3,FALSE)</f>
        <v>937519.70307964599</v>
      </c>
      <c r="J24" s="21">
        <f>VLOOKUP(B24,RMS!B:E,4,FALSE)</f>
        <v>843507.27602860599</v>
      </c>
      <c r="K24" s="22">
        <f t="shared" si="1"/>
        <v>-5.796459736302495E-4</v>
      </c>
      <c r="L24" s="22">
        <f t="shared" si="2"/>
        <v>1.8271393957547843E-2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694850.26769999997</v>
      </c>
      <c r="F25" s="25">
        <f>VLOOKUP(C25,RA!B29:I64,8,0)</f>
        <v>122648.065</v>
      </c>
      <c r="G25" s="16">
        <f t="shared" si="0"/>
        <v>572202.20270000002</v>
      </c>
      <c r="H25" s="27">
        <f>RA!J29</f>
        <v>17.651006368029901</v>
      </c>
      <c r="I25" s="20">
        <f>VLOOKUP(B25,RMS!B:D,3,FALSE)</f>
        <v>694850.268651327</v>
      </c>
      <c r="J25" s="21">
        <f>VLOOKUP(B25,RMS!B:E,4,FALSE)</f>
        <v>572202.21447044995</v>
      </c>
      <c r="K25" s="22">
        <f t="shared" si="1"/>
        <v>-9.5132703427225351E-4</v>
      </c>
      <c r="L25" s="22">
        <f t="shared" si="2"/>
        <v>-1.177044992800802E-2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1349763.9409</v>
      </c>
      <c r="F26" s="25">
        <f>VLOOKUP(C26,RA!B30:I65,8,0)</f>
        <v>195779.39989999999</v>
      </c>
      <c r="G26" s="16">
        <f t="shared" si="0"/>
        <v>1153984.541</v>
      </c>
      <c r="H26" s="27">
        <f>RA!J30</f>
        <v>14.504714044254101</v>
      </c>
      <c r="I26" s="20">
        <f>VLOOKUP(B26,RMS!B:D,3,FALSE)</f>
        <v>1349763.93078496</v>
      </c>
      <c r="J26" s="21">
        <f>VLOOKUP(B26,RMS!B:E,4,FALSE)</f>
        <v>1153984.5039701101</v>
      </c>
      <c r="K26" s="22">
        <f t="shared" si="1"/>
        <v>1.0115040000528097E-2</v>
      </c>
      <c r="L26" s="22">
        <f t="shared" si="2"/>
        <v>3.702988987788558E-2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754777.22259999998</v>
      </c>
      <c r="F27" s="25">
        <f>VLOOKUP(C27,RA!B31:I66,8,0)</f>
        <v>53650.829400000002</v>
      </c>
      <c r="G27" s="16">
        <f t="shared" si="0"/>
        <v>701126.39319999993</v>
      </c>
      <c r="H27" s="27">
        <f>RA!J31</f>
        <v>7.1081675219593503</v>
      </c>
      <c r="I27" s="20">
        <f>VLOOKUP(B27,RMS!B:D,3,FALSE)</f>
        <v>754777.16877256602</v>
      </c>
      <c r="J27" s="21">
        <f>VLOOKUP(B27,RMS!B:E,4,FALSE)</f>
        <v>701126.28830530995</v>
      </c>
      <c r="K27" s="22">
        <f t="shared" si="1"/>
        <v>5.3827433963306248E-2</v>
      </c>
      <c r="L27" s="22">
        <f t="shared" si="2"/>
        <v>0.10489468998275697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175013.45110000001</v>
      </c>
      <c r="F28" s="25">
        <f>VLOOKUP(C28,RA!B32:I67,8,0)</f>
        <v>49026.402300000002</v>
      </c>
      <c r="G28" s="16">
        <f t="shared" si="0"/>
        <v>125987.0488</v>
      </c>
      <c r="H28" s="27">
        <f>RA!J32</f>
        <v>28.012933858430699</v>
      </c>
      <c r="I28" s="20">
        <f>VLOOKUP(B28,RMS!B:D,3,FALSE)</f>
        <v>175013.37954548799</v>
      </c>
      <c r="J28" s="21">
        <f>VLOOKUP(B28,RMS!B:E,4,FALSE)</f>
        <v>125987.03306960101</v>
      </c>
      <c r="K28" s="22">
        <f t="shared" si="1"/>
        <v>7.1554512018337846E-2</v>
      </c>
      <c r="L28" s="22">
        <f t="shared" si="2"/>
        <v>1.5730398998130113E-2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53.846400000000003</v>
      </c>
      <c r="F29" s="25">
        <f>VLOOKUP(C29,RA!B33:I68,8,0)</f>
        <v>10.4842</v>
      </c>
      <c r="G29" s="16">
        <f t="shared" si="0"/>
        <v>43.362200000000001</v>
      </c>
      <c r="H29" s="27">
        <f>RA!J33</f>
        <v>19.470568134545701</v>
      </c>
      <c r="I29" s="20">
        <f>VLOOKUP(B29,RMS!B:D,3,FALSE)</f>
        <v>53.846200000000003</v>
      </c>
      <c r="J29" s="21">
        <f>VLOOKUP(B29,RMS!B:E,4,FALSE)</f>
        <v>43.362200000000001</v>
      </c>
      <c r="K29" s="22">
        <f t="shared" si="1"/>
        <v>1.9999999999953388E-4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118122.8746</v>
      </c>
      <c r="F31" s="25">
        <f>VLOOKUP(C31,RA!B35:I70,8,0)</f>
        <v>12333.0033</v>
      </c>
      <c r="G31" s="16">
        <f t="shared" si="0"/>
        <v>105789.8713</v>
      </c>
      <c r="H31" s="27">
        <f>RA!J35</f>
        <v>10.4408255740163</v>
      </c>
      <c r="I31" s="20">
        <f>VLOOKUP(B31,RMS!B:D,3,FALSE)</f>
        <v>118122.8744</v>
      </c>
      <c r="J31" s="21">
        <f>VLOOKUP(B31,RMS!B:E,4,FALSE)</f>
        <v>105789.8618</v>
      </c>
      <c r="K31" s="22">
        <f t="shared" si="1"/>
        <v>1.9999999494757503E-4</v>
      </c>
      <c r="L31" s="22">
        <f t="shared" si="2"/>
        <v>9.5000000001164153E-3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284097.26390000002</v>
      </c>
      <c r="F35" s="25">
        <f>VLOOKUP(C35,RA!B8:I74,8,0)</f>
        <v>17211.8596</v>
      </c>
      <c r="G35" s="16">
        <f t="shared" si="0"/>
        <v>266885.40429999999</v>
      </c>
      <c r="H35" s="27">
        <f>RA!J39</f>
        <v>6.05843905841291</v>
      </c>
      <c r="I35" s="20">
        <f>VLOOKUP(B35,RMS!B:D,3,FALSE)</f>
        <v>284097.264957265</v>
      </c>
      <c r="J35" s="21">
        <f>VLOOKUP(B35,RMS!B:E,4,FALSE)</f>
        <v>266885.40512820502</v>
      </c>
      <c r="K35" s="22">
        <f t="shared" si="1"/>
        <v>-1.0572649771347642E-3</v>
      </c>
      <c r="L35" s="22">
        <f t="shared" si="2"/>
        <v>-8.2820502575486898E-4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436623.4926</v>
      </c>
      <c r="F36" s="25">
        <f>VLOOKUP(C36,RA!B8:I75,8,0)</f>
        <v>26585.677</v>
      </c>
      <c r="G36" s="16">
        <f t="shared" si="0"/>
        <v>410037.81559999997</v>
      </c>
      <c r="H36" s="27">
        <f>RA!J40</f>
        <v>6.0889250007341502</v>
      </c>
      <c r="I36" s="20">
        <f>VLOOKUP(B36,RMS!B:D,3,FALSE)</f>
        <v>436623.48416581203</v>
      </c>
      <c r="J36" s="21">
        <f>VLOOKUP(B36,RMS!B:E,4,FALSE)</f>
        <v>410037.81354187999</v>
      </c>
      <c r="K36" s="22">
        <f t="shared" si="1"/>
        <v>8.4341879701241851E-3</v>
      </c>
      <c r="L36" s="22">
        <f t="shared" si="2"/>
        <v>2.0581199787557125E-3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23639.338199999998</v>
      </c>
      <c r="F39" s="25">
        <f>VLOOKUP(C39,RA!B8:I78,8,0)</f>
        <v>3337.1695</v>
      </c>
      <c r="G39" s="16">
        <f t="shared" si="0"/>
        <v>20302.168699999998</v>
      </c>
      <c r="H39" s="27">
        <f>RA!J43</f>
        <v>14.1170174552518</v>
      </c>
      <c r="I39" s="20">
        <f>VLOOKUP(B39,RMS!B:D,3,FALSE)</f>
        <v>23639.3380984797</v>
      </c>
      <c r="J39" s="21">
        <f>VLOOKUP(B39,RMS!B:E,4,FALSE)</f>
        <v>20302.168671053601</v>
      </c>
      <c r="K39" s="22">
        <f t="shared" si="1"/>
        <v>1.0152029790333472E-4</v>
      </c>
      <c r="L39" s="22">
        <f t="shared" si="2"/>
        <v>2.894639692385681E-5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3" t="s">
        <v>47</v>
      </c>
      <c r="W1" s="41"/>
    </row>
    <row r="2" spans="1:23" ht="12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3"/>
      <c r="W2" s="41"/>
    </row>
    <row r="3" spans="1:23" ht="23.25" thickBo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4" t="s">
        <v>48</v>
      </c>
      <c r="W3" s="41"/>
    </row>
    <row r="4" spans="1:23" ht="15" thickTop="1" thickBo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2"/>
      <c r="W4" s="41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2" t="s">
        <v>4</v>
      </c>
      <c r="C6" s="43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4" t="s">
        <v>5</v>
      </c>
      <c r="B7" s="45"/>
      <c r="C7" s="46"/>
      <c r="D7" s="62">
        <v>18111435.452799998</v>
      </c>
      <c r="E7" s="62">
        <v>23364958</v>
      </c>
      <c r="F7" s="63">
        <v>77.515377741316698</v>
      </c>
      <c r="G7" s="64"/>
      <c r="H7" s="64"/>
      <c r="I7" s="62">
        <v>2189656.2653000001</v>
      </c>
      <c r="J7" s="63">
        <v>12.0899101068297</v>
      </c>
      <c r="K7" s="64"/>
      <c r="L7" s="64"/>
      <c r="M7" s="64"/>
      <c r="N7" s="62">
        <v>397365303.06010002</v>
      </c>
      <c r="O7" s="62">
        <v>2012567360.9895</v>
      </c>
      <c r="P7" s="62">
        <v>1112298</v>
      </c>
      <c r="Q7" s="62">
        <v>977176</v>
      </c>
      <c r="R7" s="63">
        <v>13.827805840503601</v>
      </c>
      <c r="S7" s="62">
        <v>16.2828985153259</v>
      </c>
      <c r="T7" s="62">
        <v>15.788914149447001</v>
      </c>
      <c r="U7" s="65">
        <v>3.0337618662549501</v>
      </c>
      <c r="V7" s="52"/>
      <c r="W7" s="52"/>
    </row>
    <row r="8" spans="1:23" ht="14.25" thickBot="1">
      <c r="A8" s="47">
        <v>41720</v>
      </c>
      <c r="B8" s="50" t="s">
        <v>6</v>
      </c>
      <c r="C8" s="51"/>
      <c r="D8" s="66">
        <v>719606.51049999997</v>
      </c>
      <c r="E8" s="66">
        <v>721358</v>
      </c>
      <c r="F8" s="67">
        <v>99.757195525661302</v>
      </c>
      <c r="G8" s="68"/>
      <c r="H8" s="68"/>
      <c r="I8" s="66">
        <v>135089.3995</v>
      </c>
      <c r="J8" s="67">
        <v>18.7726761124127</v>
      </c>
      <c r="K8" s="68"/>
      <c r="L8" s="68"/>
      <c r="M8" s="68"/>
      <c r="N8" s="66">
        <v>16830041.246100001</v>
      </c>
      <c r="O8" s="66">
        <v>84136108.623699993</v>
      </c>
      <c r="P8" s="66">
        <v>40040</v>
      </c>
      <c r="Q8" s="66">
        <v>36033</v>
      </c>
      <c r="R8" s="67">
        <v>11.120361890489299</v>
      </c>
      <c r="S8" s="66">
        <v>17.972190571928099</v>
      </c>
      <c r="T8" s="66">
        <v>17.061226034468401</v>
      </c>
      <c r="U8" s="69">
        <v>5.0687451471973803</v>
      </c>
      <c r="V8" s="52"/>
      <c r="W8" s="52"/>
    </row>
    <row r="9" spans="1:23" ht="12" customHeight="1" thickBot="1">
      <c r="A9" s="48"/>
      <c r="B9" s="50" t="s">
        <v>7</v>
      </c>
      <c r="C9" s="51"/>
      <c r="D9" s="66">
        <v>161822.106</v>
      </c>
      <c r="E9" s="66">
        <v>177933</v>
      </c>
      <c r="F9" s="67">
        <v>90.945527811030004</v>
      </c>
      <c r="G9" s="68"/>
      <c r="H9" s="68"/>
      <c r="I9" s="66">
        <v>33367.465600000003</v>
      </c>
      <c r="J9" s="67">
        <v>20.619843867314401</v>
      </c>
      <c r="K9" s="68"/>
      <c r="L9" s="68"/>
      <c r="M9" s="68"/>
      <c r="N9" s="66">
        <v>2764249.3462</v>
      </c>
      <c r="O9" s="66">
        <v>14025394.424000001</v>
      </c>
      <c r="P9" s="66">
        <v>10000</v>
      </c>
      <c r="Q9" s="66">
        <v>7208</v>
      </c>
      <c r="R9" s="67">
        <v>38.734739178690397</v>
      </c>
      <c r="S9" s="66">
        <v>16.182210600000001</v>
      </c>
      <c r="T9" s="66">
        <v>14.5906182436182</v>
      </c>
      <c r="U9" s="69">
        <v>9.83544458617909</v>
      </c>
      <c r="V9" s="52"/>
      <c r="W9" s="52"/>
    </row>
    <row r="10" spans="1:23" ht="14.25" thickBot="1">
      <c r="A10" s="48"/>
      <c r="B10" s="50" t="s">
        <v>8</v>
      </c>
      <c r="C10" s="51"/>
      <c r="D10" s="66">
        <v>215632.8113</v>
      </c>
      <c r="E10" s="66">
        <v>210060</v>
      </c>
      <c r="F10" s="67">
        <v>102.65296167761601</v>
      </c>
      <c r="G10" s="68"/>
      <c r="H10" s="68"/>
      <c r="I10" s="66">
        <v>51044.244500000001</v>
      </c>
      <c r="J10" s="67">
        <v>23.6718355579868</v>
      </c>
      <c r="K10" s="68"/>
      <c r="L10" s="68"/>
      <c r="M10" s="68"/>
      <c r="N10" s="66">
        <v>3391116.5348</v>
      </c>
      <c r="O10" s="66">
        <v>19815617.366300002</v>
      </c>
      <c r="P10" s="66">
        <v>111323</v>
      </c>
      <c r="Q10" s="66">
        <v>94224</v>
      </c>
      <c r="R10" s="67">
        <v>18.147181185260699</v>
      </c>
      <c r="S10" s="66">
        <v>1.9370014399540101</v>
      </c>
      <c r="T10" s="66">
        <v>1.47737467311938</v>
      </c>
      <c r="U10" s="69">
        <v>23.7287777568996</v>
      </c>
      <c r="V10" s="52"/>
      <c r="W10" s="52"/>
    </row>
    <row r="11" spans="1:23" ht="14.25" thickBot="1">
      <c r="A11" s="48"/>
      <c r="B11" s="50" t="s">
        <v>9</v>
      </c>
      <c r="C11" s="51"/>
      <c r="D11" s="66">
        <v>73502.621299999999</v>
      </c>
      <c r="E11" s="66">
        <v>58074</v>
      </c>
      <c r="F11" s="67">
        <v>126.567175155836</v>
      </c>
      <c r="G11" s="68"/>
      <c r="H11" s="68"/>
      <c r="I11" s="66">
        <v>12224.582399999999</v>
      </c>
      <c r="J11" s="67">
        <v>16.631491753342399</v>
      </c>
      <c r="K11" s="68"/>
      <c r="L11" s="68"/>
      <c r="M11" s="68"/>
      <c r="N11" s="66">
        <v>1609755.4280000001</v>
      </c>
      <c r="O11" s="66">
        <v>8820102.5207000002</v>
      </c>
      <c r="P11" s="66">
        <v>6022</v>
      </c>
      <c r="Q11" s="66">
        <v>5488</v>
      </c>
      <c r="R11" s="67">
        <v>9.7303206997084501</v>
      </c>
      <c r="S11" s="66">
        <v>12.2056827133843</v>
      </c>
      <c r="T11" s="66">
        <v>10.1153662354227</v>
      </c>
      <c r="U11" s="69">
        <v>17.125764506964899</v>
      </c>
      <c r="V11" s="52"/>
      <c r="W11" s="52"/>
    </row>
    <row r="12" spans="1:23" ht="14.25" thickBot="1">
      <c r="A12" s="48"/>
      <c r="B12" s="50" t="s">
        <v>10</v>
      </c>
      <c r="C12" s="51"/>
      <c r="D12" s="66">
        <v>112794.3702</v>
      </c>
      <c r="E12" s="66">
        <v>160753</v>
      </c>
      <c r="F12" s="67">
        <v>70.166261407252094</v>
      </c>
      <c r="G12" s="68"/>
      <c r="H12" s="68"/>
      <c r="I12" s="66">
        <v>18350.128000000001</v>
      </c>
      <c r="J12" s="67">
        <v>16.268655933325999</v>
      </c>
      <c r="K12" s="68"/>
      <c r="L12" s="68"/>
      <c r="M12" s="68"/>
      <c r="N12" s="66">
        <v>4712862.9808999998</v>
      </c>
      <c r="O12" s="66">
        <v>24243197.987100001</v>
      </c>
      <c r="P12" s="66">
        <v>1289</v>
      </c>
      <c r="Q12" s="66">
        <v>1106</v>
      </c>
      <c r="R12" s="67">
        <v>16.546112115732399</v>
      </c>
      <c r="S12" s="66">
        <v>87.505329868114799</v>
      </c>
      <c r="T12" s="66">
        <v>92.3749745931284</v>
      </c>
      <c r="U12" s="69">
        <v>-5.5649692794175403</v>
      </c>
      <c r="V12" s="52"/>
      <c r="W12" s="52"/>
    </row>
    <row r="13" spans="1:23" ht="14.25" thickBot="1">
      <c r="A13" s="48"/>
      <c r="B13" s="50" t="s">
        <v>11</v>
      </c>
      <c r="C13" s="51"/>
      <c r="D13" s="66">
        <v>283070.69059999997</v>
      </c>
      <c r="E13" s="66">
        <v>459665</v>
      </c>
      <c r="F13" s="67">
        <v>61.581954379820097</v>
      </c>
      <c r="G13" s="68"/>
      <c r="H13" s="68"/>
      <c r="I13" s="66">
        <v>64619.6976</v>
      </c>
      <c r="J13" s="67">
        <v>22.828113169551902</v>
      </c>
      <c r="K13" s="68"/>
      <c r="L13" s="68"/>
      <c r="M13" s="68"/>
      <c r="N13" s="66">
        <v>10438923.5198</v>
      </c>
      <c r="O13" s="66">
        <v>41518209.638599999</v>
      </c>
      <c r="P13" s="66">
        <v>14059</v>
      </c>
      <c r="Q13" s="66">
        <v>12687</v>
      </c>
      <c r="R13" s="67">
        <v>10.8142192795775</v>
      </c>
      <c r="S13" s="66">
        <v>20.134482580553399</v>
      </c>
      <c r="T13" s="66">
        <v>19.714911066446</v>
      </c>
      <c r="U13" s="69">
        <v>2.0838455243575602</v>
      </c>
      <c r="V13" s="52"/>
      <c r="W13" s="52"/>
    </row>
    <row r="14" spans="1:23" ht="14.25" thickBot="1">
      <c r="A14" s="48"/>
      <c r="B14" s="50" t="s">
        <v>12</v>
      </c>
      <c r="C14" s="51"/>
      <c r="D14" s="66">
        <v>152533.00080000001</v>
      </c>
      <c r="E14" s="66">
        <v>172787</v>
      </c>
      <c r="F14" s="67">
        <v>88.278053788768801</v>
      </c>
      <c r="G14" s="68"/>
      <c r="H14" s="68"/>
      <c r="I14" s="66">
        <v>26712.3367</v>
      </c>
      <c r="J14" s="67">
        <v>17.512496679341499</v>
      </c>
      <c r="K14" s="68"/>
      <c r="L14" s="68"/>
      <c r="M14" s="68"/>
      <c r="N14" s="66">
        <v>3039798.4717999999</v>
      </c>
      <c r="O14" s="66">
        <v>17232536.778099999</v>
      </c>
      <c r="P14" s="66">
        <v>2670</v>
      </c>
      <c r="Q14" s="66">
        <v>1983</v>
      </c>
      <c r="R14" s="67">
        <v>34.644478063540099</v>
      </c>
      <c r="S14" s="66">
        <v>57.128464719101103</v>
      </c>
      <c r="T14" s="66">
        <v>57.659959354513397</v>
      </c>
      <c r="U14" s="69">
        <v>-0.93034993680573497</v>
      </c>
      <c r="V14" s="52"/>
      <c r="W14" s="52"/>
    </row>
    <row r="15" spans="1:23" ht="14.25" thickBot="1">
      <c r="A15" s="48"/>
      <c r="B15" s="50" t="s">
        <v>13</v>
      </c>
      <c r="C15" s="51"/>
      <c r="D15" s="66">
        <v>113798.43949999999</v>
      </c>
      <c r="E15" s="66">
        <v>107206</v>
      </c>
      <c r="F15" s="67">
        <v>106.14931953435401</v>
      </c>
      <c r="G15" s="68"/>
      <c r="H15" s="68"/>
      <c r="I15" s="66">
        <v>15261.9383</v>
      </c>
      <c r="J15" s="67">
        <v>13.4113774908135</v>
      </c>
      <c r="K15" s="68"/>
      <c r="L15" s="68"/>
      <c r="M15" s="68"/>
      <c r="N15" s="66">
        <v>2784589.9287</v>
      </c>
      <c r="O15" s="66">
        <v>12645519.3123</v>
      </c>
      <c r="P15" s="66">
        <v>4063</v>
      </c>
      <c r="Q15" s="66">
        <v>3975</v>
      </c>
      <c r="R15" s="67">
        <v>2.2138364779874302</v>
      </c>
      <c r="S15" s="66">
        <v>28.008476372138801</v>
      </c>
      <c r="T15" s="66">
        <v>26.2284100880503</v>
      </c>
      <c r="U15" s="69">
        <v>6.3554556143554004</v>
      </c>
      <c r="V15" s="52"/>
      <c r="W15" s="52"/>
    </row>
    <row r="16" spans="1:23" ht="14.25" thickBot="1">
      <c r="A16" s="48"/>
      <c r="B16" s="50" t="s">
        <v>14</v>
      </c>
      <c r="C16" s="51"/>
      <c r="D16" s="66">
        <v>982094.42740000004</v>
      </c>
      <c r="E16" s="66">
        <v>1070724</v>
      </c>
      <c r="F16" s="67">
        <v>91.722463249165997</v>
      </c>
      <c r="G16" s="68"/>
      <c r="H16" s="68"/>
      <c r="I16" s="66">
        <v>33723.9274</v>
      </c>
      <c r="J16" s="67">
        <v>3.4338782971491701</v>
      </c>
      <c r="K16" s="68"/>
      <c r="L16" s="68"/>
      <c r="M16" s="68"/>
      <c r="N16" s="66">
        <v>17864130.535999998</v>
      </c>
      <c r="O16" s="66">
        <v>97891531.489899993</v>
      </c>
      <c r="P16" s="66">
        <v>60363</v>
      </c>
      <c r="Q16" s="66">
        <v>47179</v>
      </c>
      <c r="R16" s="67">
        <v>27.944636384832201</v>
      </c>
      <c r="S16" s="66">
        <v>16.269808117555499</v>
      </c>
      <c r="T16" s="66">
        <v>16.544179774899899</v>
      </c>
      <c r="U16" s="69">
        <v>-1.68638533018924</v>
      </c>
      <c r="V16" s="52"/>
      <c r="W16" s="52"/>
    </row>
    <row r="17" spans="1:21" ht="12" thickBot="1">
      <c r="A17" s="48"/>
      <c r="B17" s="50" t="s">
        <v>15</v>
      </c>
      <c r="C17" s="51"/>
      <c r="D17" s="66">
        <v>549353.81449999998</v>
      </c>
      <c r="E17" s="66">
        <v>754801</v>
      </c>
      <c r="F17" s="67">
        <v>72.781278045471595</v>
      </c>
      <c r="G17" s="68"/>
      <c r="H17" s="68"/>
      <c r="I17" s="66">
        <v>47668.205999999998</v>
      </c>
      <c r="J17" s="67">
        <v>8.6771411687357993</v>
      </c>
      <c r="K17" s="68"/>
      <c r="L17" s="68"/>
      <c r="M17" s="68"/>
      <c r="N17" s="66">
        <v>14361057.8025</v>
      </c>
      <c r="O17" s="66">
        <v>118517719.29449999</v>
      </c>
      <c r="P17" s="66">
        <v>14860</v>
      </c>
      <c r="Q17" s="66">
        <v>13186</v>
      </c>
      <c r="R17" s="67">
        <v>12.6952828757773</v>
      </c>
      <c r="S17" s="66">
        <v>36.9686281628533</v>
      </c>
      <c r="T17" s="66">
        <v>38.978035932049103</v>
      </c>
      <c r="U17" s="69">
        <v>-5.4354404506005602</v>
      </c>
    </row>
    <row r="18" spans="1:21" ht="12" thickBot="1">
      <c r="A18" s="48"/>
      <c r="B18" s="50" t="s">
        <v>16</v>
      </c>
      <c r="C18" s="51"/>
      <c r="D18" s="66">
        <v>2350322.3725999999</v>
      </c>
      <c r="E18" s="66">
        <v>2604851</v>
      </c>
      <c r="F18" s="67">
        <v>90.2286684574281</v>
      </c>
      <c r="G18" s="68"/>
      <c r="H18" s="68"/>
      <c r="I18" s="66">
        <v>298006.0417</v>
      </c>
      <c r="J18" s="67">
        <v>12.679368803792499</v>
      </c>
      <c r="K18" s="68"/>
      <c r="L18" s="68"/>
      <c r="M18" s="68"/>
      <c r="N18" s="66">
        <v>44172229.181100003</v>
      </c>
      <c r="O18" s="66">
        <v>285986309.33569998</v>
      </c>
      <c r="P18" s="66">
        <v>119761</v>
      </c>
      <c r="Q18" s="66">
        <v>95213</v>
      </c>
      <c r="R18" s="67">
        <v>25.782193608015699</v>
      </c>
      <c r="S18" s="66">
        <v>19.625106441997001</v>
      </c>
      <c r="T18" s="66">
        <v>19.428284775188299</v>
      </c>
      <c r="U18" s="69">
        <v>1.00290751232577</v>
      </c>
    </row>
    <row r="19" spans="1:21" ht="12" thickBot="1">
      <c r="A19" s="48"/>
      <c r="B19" s="50" t="s">
        <v>17</v>
      </c>
      <c r="C19" s="51"/>
      <c r="D19" s="66">
        <v>807361.42460000003</v>
      </c>
      <c r="E19" s="66">
        <v>962230</v>
      </c>
      <c r="F19" s="67">
        <v>83.905243507269603</v>
      </c>
      <c r="G19" s="68"/>
      <c r="H19" s="68"/>
      <c r="I19" s="66">
        <v>82080.173899999994</v>
      </c>
      <c r="J19" s="67">
        <v>10.166472090323801</v>
      </c>
      <c r="K19" s="68"/>
      <c r="L19" s="68"/>
      <c r="M19" s="68"/>
      <c r="N19" s="66">
        <v>16655918.9871</v>
      </c>
      <c r="O19" s="66">
        <v>85979568.878299996</v>
      </c>
      <c r="P19" s="66">
        <v>19659</v>
      </c>
      <c r="Q19" s="66">
        <v>16720</v>
      </c>
      <c r="R19" s="67">
        <v>17.577751196172201</v>
      </c>
      <c r="S19" s="66">
        <v>41.068285497736397</v>
      </c>
      <c r="T19" s="66">
        <v>37.049132954545499</v>
      </c>
      <c r="U19" s="69">
        <v>9.7865116463468507</v>
      </c>
    </row>
    <row r="20" spans="1:21" ht="12" thickBot="1">
      <c r="A20" s="48"/>
      <c r="B20" s="50" t="s">
        <v>18</v>
      </c>
      <c r="C20" s="51"/>
      <c r="D20" s="66">
        <v>887108.96380000003</v>
      </c>
      <c r="E20" s="66">
        <v>985392</v>
      </c>
      <c r="F20" s="67">
        <v>90.025996131488796</v>
      </c>
      <c r="G20" s="68"/>
      <c r="H20" s="68"/>
      <c r="I20" s="66">
        <v>58589.9378</v>
      </c>
      <c r="J20" s="67">
        <v>6.6045931436681098</v>
      </c>
      <c r="K20" s="68"/>
      <c r="L20" s="68"/>
      <c r="M20" s="68"/>
      <c r="N20" s="66">
        <v>20339370.334800001</v>
      </c>
      <c r="O20" s="66">
        <v>118264469.8687</v>
      </c>
      <c r="P20" s="66">
        <v>39629</v>
      </c>
      <c r="Q20" s="66">
        <v>37323</v>
      </c>
      <c r="R20" s="67">
        <v>6.1784958336682498</v>
      </c>
      <c r="S20" s="66">
        <v>22.385348199550801</v>
      </c>
      <c r="T20" s="66">
        <v>22.7466010127803</v>
      </c>
      <c r="U20" s="69">
        <v>-1.6137913514194999</v>
      </c>
    </row>
    <row r="21" spans="1:21" ht="12" thickBot="1">
      <c r="A21" s="48"/>
      <c r="B21" s="50" t="s">
        <v>19</v>
      </c>
      <c r="C21" s="51"/>
      <c r="D21" s="66">
        <v>474010.1347</v>
      </c>
      <c r="E21" s="66">
        <v>453103</v>
      </c>
      <c r="F21" s="67">
        <v>104.614212375553</v>
      </c>
      <c r="G21" s="68"/>
      <c r="H21" s="68"/>
      <c r="I21" s="66">
        <v>57087.161</v>
      </c>
      <c r="J21" s="67">
        <v>12.043447348679701</v>
      </c>
      <c r="K21" s="68"/>
      <c r="L21" s="68"/>
      <c r="M21" s="68"/>
      <c r="N21" s="66">
        <v>9989882.2318999991</v>
      </c>
      <c r="O21" s="66">
        <v>50265221.785099998</v>
      </c>
      <c r="P21" s="66">
        <v>42723</v>
      </c>
      <c r="Q21" s="66">
        <v>38381</v>
      </c>
      <c r="R21" s="67">
        <v>11.3128891899638</v>
      </c>
      <c r="S21" s="66">
        <v>11.0949637127543</v>
      </c>
      <c r="T21" s="66">
        <v>10.8780819728512</v>
      </c>
      <c r="U21" s="69">
        <v>1.95477646901886</v>
      </c>
    </row>
    <row r="22" spans="1:21" ht="12" thickBot="1">
      <c r="A22" s="48"/>
      <c r="B22" s="50" t="s">
        <v>20</v>
      </c>
      <c r="C22" s="51"/>
      <c r="D22" s="66">
        <v>1320985.9872000001</v>
      </c>
      <c r="E22" s="66">
        <v>1272397</v>
      </c>
      <c r="F22" s="67">
        <v>103.818697089037</v>
      </c>
      <c r="G22" s="68"/>
      <c r="H22" s="68"/>
      <c r="I22" s="66">
        <v>189690.61720000001</v>
      </c>
      <c r="J22" s="67">
        <v>14.359775125402599</v>
      </c>
      <c r="K22" s="68"/>
      <c r="L22" s="68"/>
      <c r="M22" s="68"/>
      <c r="N22" s="66">
        <v>24888782.9188</v>
      </c>
      <c r="O22" s="66">
        <v>130438553.9162</v>
      </c>
      <c r="P22" s="66">
        <v>83795</v>
      </c>
      <c r="Q22" s="66">
        <v>69068</v>
      </c>
      <c r="R22" s="67">
        <v>21.322464817281499</v>
      </c>
      <c r="S22" s="66">
        <v>15.7644965355928</v>
      </c>
      <c r="T22" s="66">
        <v>15.750199832049599</v>
      </c>
      <c r="U22" s="69">
        <v>9.0689249168002001E-2</v>
      </c>
    </row>
    <row r="23" spans="1:21" ht="12" thickBot="1">
      <c r="A23" s="48"/>
      <c r="B23" s="50" t="s">
        <v>21</v>
      </c>
      <c r="C23" s="51"/>
      <c r="D23" s="66">
        <v>2663999.4485999998</v>
      </c>
      <c r="E23" s="66">
        <v>3218083</v>
      </c>
      <c r="F23" s="67">
        <v>82.782185810620803</v>
      </c>
      <c r="G23" s="68"/>
      <c r="H23" s="68"/>
      <c r="I23" s="66">
        <v>186469.9277</v>
      </c>
      <c r="J23" s="67">
        <v>6.9996233594565798</v>
      </c>
      <c r="K23" s="68"/>
      <c r="L23" s="68"/>
      <c r="M23" s="68"/>
      <c r="N23" s="66">
        <v>74444497.753999993</v>
      </c>
      <c r="O23" s="66">
        <v>263423826.39879999</v>
      </c>
      <c r="P23" s="66">
        <v>94927</v>
      </c>
      <c r="Q23" s="66">
        <v>82270</v>
      </c>
      <c r="R23" s="67">
        <v>15.3847088853774</v>
      </c>
      <c r="S23" s="66">
        <v>28.063664169309</v>
      </c>
      <c r="T23" s="66">
        <v>27.3819137595721</v>
      </c>
      <c r="U23" s="69">
        <v>2.4292993446040301</v>
      </c>
    </row>
    <row r="24" spans="1:21" ht="12" thickBot="1">
      <c r="A24" s="48"/>
      <c r="B24" s="50" t="s">
        <v>22</v>
      </c>
      <c r="C24" s="51"/>
      <c r="D24" s="66">
        <v>309898.56030000001</v>
      </c>
      <c r="E24" s="66">
        <v>339166</v>
      </c>
      <c r="F24" s="67">
        <v>91.370762487985203</v>
      </c>
      <c r="G24" s="68"/>
      <c r="H24" s="68"/>
      <c r="I24" s="66">
        <v>46401.600299999998</v>
      </c>
      <c r="J24" s="67">
        <v>14.973157750420199</v>
      </c>
      <c r="K24" s="68"/>
      <c r="L24" s="68"/>
      <c r="M24" s="68"/>
      <c r="N24" s="66">
        <v>5948376.1332999999</v>
      </c>
      <c r="O24" s="66">
        <v>32541985.697799999</v>
      </c>
      <c r="P24" s="66">
        <v>35753</v>
      </c>
      <c r="Q24" s="66">
        <v>31638</v>
      </c>
      <c r="R24" s="67">
        <v>13.0065111574689</v>
      </c>
      <c r="S24" s="66">
        <v>8.6677638324056705</v>
      </c>
      <c r="T24" s="66">
        <v>8.4407783899108697</v>
      </c>
      <c r="U24" s="69">
        <v>2.6187312769896698</v>
      </c>
    </row>
    <row r="25" spans="1:21" ht="12" thickBot="1">
      <c r="A25" s="48"/>
      <c r="B25" s="50" t="s">
        <v>23</v>
      </c>
      <c r="C25" s="51"/>
      <c r="D25" s="66">
        <v>249467.0043</v>
      </c>
      <c r="E25" s="66">
        <v>260770</v>
      </c>
      <c r="F25" s="67">
        <v>95.665530659201593</v>
      </c>
      <c r="G25" s="68"/>
      <c r="H25" s="68"/>
      <c r="I25" s="66">
        <v>24676.906900000002</v>
      </c>
      <c r="J25" s="67">
        <v>9.8918520183633003</v>
      </c>
      <c r="K25" s="68"/>
      <c r="L25" s="68"/>
      <c r="M25" s="68"/>
      <c r="N25" s="66">
        <v>5036213.0762999998</v>
      </c>
      <c r="O25" s="66">
        <v>35331446.151600003</v>
      </c>
      <c r="P25" s="66">
        <v>19093</v>
      </c>
      <c r="Q25" s="66">
        <v>17404</v>
      </c>
      <c r="R25" s="67">
        <v>9.7046655941162907</v>
      </c>
      <c r="S25" s="66">
        <v>13.065888247001499</v>
      </c>
      <c r="T25" s="66">
        <v>12.615086319236999</v>
      </c>
      <c r="U25" s="69">
        <v>3.4502202930444801</v>
      </c>
    </row>
    <row r="26" spans="1:21" ht="12" thickBot="1">
      <c r="A26" s="48"/>
      <c r="B26" s="50" t="s">
        <v>24</v>
      </c>
      <c r="C26" s="51"/>
      <c r="D26" s="66">
        <v>576794.64690000005</v>
      </c>
      <c r="E26" s="66">
        <v>599297</v>
      </c>
      <c r="F26" s="67">
        <v>96.245208452570296</v>
      </c>
      <c r="G26" s="68"/>
      <c r="H26" s="68"/>
      <c r="I26" s="66">
        <v>133653.66469999999</v>
      </c>
      <c r="J26" s="67">
        <v>23.171793534895901</v>
      </c>
      <c r="K26" s="68"/>
      <c r="L26" s="68"/>
      <c r="M26" s="68"/>
      <c r="N26" s="66">
        <v>11834053.402799999</v>
      </c>
      <c r="O26" s="66">
        <v>65021986.261299998</v>
      </c>
      <c r="P26" s="66">
        <v>45543</v>
      </c>
      <c r="Q26" s="66">
        <v>42880</v>
      </c>
      <c r="R26" s="67">
        <v>6.2103544776119399</v>
      </c>
      <c r="S26" s="66">
        <v>12.664836460048701</v>
      </c>
      <c r="T26" s="66">
        <v>12.679600041977601</v>
      </c>
      <c r="U26" s="69">
        <v>-0.11657143758184201</v>
      </c>
    </row>
    <row r="27" spans="1:21" ht="12" thickBot="1">
      <c r="A27" s="48"/>
      <c r="B27" s="50" t="s">
        <v>25</v>
      </c>
      <c r="C27" s="51"/>
      <c r="D27" s="66">
        <v>332816.71720000001</v>
      </c>
      <c r="E27" s="66">
        <v>395984</v>
      </c>
      <c r="F27" s="67">
        <v>84.048021435209506</v>
      </c>
      <c r="G27" s="68"/>
      <c r="H27" s="68"/>
      <c r="I27" s="66">
        <v>100343.0097</v>
      </c>
      <c r="J27" s="67">
        <v>30.149630266228701</v>
      </c>
      <c r="K27" s="68"/>
      <c r="L27" s="68"/>
      <c r="M27" s="68"/>
      <c r="N27" s="66">
        <v>6489262.7105999999</v>
      </c>
      <c r="O27" s="66">
        <v>25211309.570799999</v>
      </c>
      <c r="P27" s="66">
        <v>45318</v>
      </c>
      <c r="Q27" s="66">
        <v>39574</v>
      </c>
      <c r="R27" s="67">
        <v>14.5145802799818</v>
      </c>
      <c r="S27" s="66">
        <v>7.3440292422436997</v>
      </c>
      <c r="T27" s="66">
        <v>7.2270027897104203</v>
      </c>
      <c r="U27" s="69">
        <v>1.5934911024064999</v>
      </c>
    </row>
    <row r="28" spans="1:21" ht="12" thickBot="1">
      <c r="A28" s="48"/>
      <c r="B28" s="50" t="s">
        <v>26</v>
      </c>
      <c r="C28" s="51"/>
      <c r="D28" s="66">
        <v>937519.70250000001</v>
      </c>
      <c r="E28" s="66">
        <v>1139650</v>
      </c>
      <c r="F28" s="67">
        <v>82.263826832799495</v>
      </c>
      <c r="G28" s="68"/>
      <c r="H28" s="68"/>
      <c r="I28" s="66">
        <v>94012.408200000005</v>
      </c>
      <c r="J28" s="67">
        <v>10.0277794641868</v>
      </c>
      <c r="K28" s="68"/>
      <c r="L28" s="68"/>
      <c r="M28" s="68"/>
      <c r="N28" s="66">
        <v>17822772.800500002</v>
      </c>
      <c r="O28" s="66">
        <v>89260226.209600002</v>
      </c>
      <c r="P28" s="66">
        <v>49738</v>
      </c>
      <c r="Q28" s="66">
        <v>45874</v>
      </c>
      <c r="R28" s="67">
        <v>8.4230718925753205</v>
      </c>
      <c r="S28" s="66">
        <v>18.849163667618299</v>
      </c>
      <c r="T28" s="66">
        <v>17.563677693246699</v>
      </c>
      <c r="U28" s="69">
        <v>6.8198568225071101</v>
      </c>
    </row>
    <row r="29" spans="1:21" ht="12" thickBot="1">
      <c r="A29" s="48"/>
      <c r="B29" s="50" t="s">
        <v>27</v>
      </c>
      <c r="C29" s="51"/>
      <c r="D29" s="66">
        <v>694850.26769999997</v>
      </c>
      <c r="E29" s="66">
        <v>751747</v>
      </c>
      <c r="F29" s="67">
        <v>92.431398821678002</v>
      </c>
      <c r="G29" s="68"/>
      <c r="H29" s="68"/>
      <c r="I29" s="66">
        <v>122648.065</v>
      </c>
      <c r="J29" s="67">
        <v>17.651006368029901</v>
      </c>
      <c r="K29" s="68"/>
      <c r="L29" s="68"/>
      <c r="M29" s="68"/>
      <c r="N29" s="66">
        <v>14590078.214</v>
      </c>
      <c r="O29" s="66">
        <v>59816544.760499999</v>
      </c>
      <c r="P29" s="66">
        <v>95630</v>
      </c>
      <c r="Q29" s="66">
        <v>91493</v>
      </c>
      <c r="R29" s="67">
        <v>4.5216573945547696</v>
      </c>
      <c r="S29" s="66">
        <v>7.2660281051971101</v>
      </c>
      <c r="T29" s="66">
        <v>6.9693389428699497</v>
      </c>
      <c r="U29" s="69">
        <v>4.0832371968800398</v>
      </c>
    </row>
    <row r="30" spans="1:21" ht="12" thickBot="1">
      <c r="A30" s="48"/>
      <c r="B30" s="50" t="s">
        <v>28</v>
      </c>
      <c r="C30" s="51"/>
      <c r="D30" s="66">
        <v>1349763.9409</v>
      </c>
      <c r="E30" s="66">
        <v>1489503</v>
      </c>
      <c r="F30" s="67">
        <v>90.618410362382605</v>
      </c>
      <c r="G30" s="68"/>
      <c r="H30" s="68"/>
      <c r="I30" s="66">
        <v>195779.39989999999</v>
      </c>
      <c r="J30" s="67">
        <v>14.504714044254101</v>
      </c>
      <c r="K30" s="68"/>
      <c r="L30" s="68"/>
      <c r="M30" s="68"/>
      <c r="N30" s="66">
        <v>23591909.368900001</v>
      </c>
      <c r="O30" s="66">
        <v>102851648.0588</v>
      </c>
      <c r="P30" s="66">
        <v>84649</v>
      </c>
      <c r="Q30" s="66">
        <v>78930</v>
      </c>
      <c r="R30" s="67">
        <v>7.2456607120233096</v>
      </c>
      <c r="S30" s="66">
        <v>15.945420984299901</v>
      </c>
      <c r="T30" s="66">
        <v>15.5529841581148</v>
      </c>
      <c r="U30" s="69">
        <v>2.4611255267044299</v>
      </c>
    </row>
    <row r="31" spans="1:21" ht="12" thickBot="1">
      <c r="A31" s="48"/>
      <c r="B31" s="50" t="s">
        <v>29</v>
      </c>
      <c r="C31" s="51"/>
      <c r="D31" s="66">
        <v>754777.22259999998</v>
      </c>
      <c r="E31" s="66">
        <v>1709259</v>
      </c>
      <c r="F31" s="67">
        <v>44.1581540655922</v>
      </c>
      <c r="G31" s="68"/>
      <c r="H31" s="68"/>
      <c r="I31" s="66">
        <v>53650.829400000002</v>
      </c>
      <c r="J31" s="67">
        <v>7.1081675219593503</v>
      </c>
      <c r="K31" s="68"/>
      <c r="L31" s="68"/>
      <c r="M31" s="68"/>
      <c r="N31" s="66">
        <v>20807878.032400001</v>
      </c>
      <c r="O31" s="66">
        <v>103172701.3028</v>
      </c>
      <c r="P31" s="66">
        <v>27994</v>
      </c>
      <c r="Q31" s="66">
        <v>27561</v>
      </c>
      <c r="R31" s="67">
        <v>1.57106055658358</v>
      </c>
      <c r="S31" s="66">
        <v>26.9621069729228</v>
      </c>
      <c r="T31" s="66">
        <v>24.507037201117502</v>
      </c>
      <c r="U31" s="69">
        <v>9.1056302620221707</v>
      </c>
    </row>
    <row r="32" spans="1:21" ht="12" thickBot="1">
      <c r="A32" s="48"/>
      <c r="B32" s="50" t="s">
        <v>30</v>
      </c>
      <c r="C32" s="51"/>
      <c r="D32" s="66">
        <v>175013.45110000001</v>
      </c>
      <c r="E32" s="66">
        <v>189977</v>
      </c>
      <c r="F32" s="67">
        <v>92.123494475647107</v>
      </c>
      <c r="G32" s="68"/>
      <c r="H32" s="68"/>
      <c r="I32" s="66">
        <v>49026.402300000002</v>
      </c>
      <c r="J32" s="67">
        <v>28.012933858430699</v>
      </c>
      <c r="K32" s="68"/>
      <c r="L32" s="68"/>
      <c r="M32" s="68"/>
      <c r="N32" s="66">
        <v>3574629.9213999999</v>
      </c>
      <c r="O32" s="66">
        <v>14954448.124399999</v>
      </c>
      <c r="P32" s="66">
        <v>32282</v>
      </c>
      <c r="Q32" s="66">
        <v>29686</v>
      </c>
      <c r="R32" s="67">
        <v>8.74486289833591</v>
      </c>
      <c r="S32" s="66">
        <v>5.4213943095223298</v>
      </c>
      <c r="T32" s="66">
        <v>5.0745110860338203</v>
      </c>
      <c r="U32" s="69">
        <v>6.3984134649500701</v>
      </c>
    </row>
    <row r="33" spans="1:21" ht="12" thickBot="1">
      <c r="A33" s="48"/>
      <c r="B33" s="50" t="s">
        <v>31</v>
      </c>
      <c r="C33" s="51"/>
      <c r="D33" s="66">
        <v>53.846400000000003</v>
      </c>
      <c r="E33" s="68"/>
      <c r="F33" s="68"/>
      <c r="G33" s="68"/>
      <c r="H33" s="68"/>
      <c r="I33" s="66">
        <v>10.4842</v>
      </c>
      <c r="J33" s="67">
        <v>19.470568134545701</v>
      </c>
      <c r="K33" s="68"/>
      <c r="L33" s="68"/>
      <c r="M33" s="68"/>
      <c r="N33" s="66">
        <v>386.19720000000001</v>
      </c>
      <c r="O33" s="66">
        <v>3566.1776</v>
      </c>
      <c r="P33" s="66">
        <v>9</v>
      </c>
      <c r="Q33" s="66">
        <v>5</v>
      </c>
      <c r="R33" s="67">
        <v>80</v>
      </c>
      <c r="S33" s="66">
        <v>5.9829333333333299</v>
      </c>
      <c r="T33" s="66">
        <v>4.7692600000000001</v>
      </c>
      <c r="U33" s="69">
        <v>20.2855901230166</v>
      </c>
    </row>
    <row r="34" spans="1:21" ht="12" thickBot="1">
      <c r="A34" s="48"/>
      <c r="B34" s="50" t="s">
        <v>36</v>
      </c>
      <c r="C34" s="5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6">
        <v>3</v>
      </c>
      <c r="P34" s="68"/>
      <c r="Q34" s="68"/>
      <c r="R34" s="68"/>
      <c r="S34" s="68"/>
      <c r="T34" s="68"/>
      <c r="U34" s="70"/>
    </row>
    <row r="35" spans="1:21" ht="12" thickBot="1">
      <c r="A35" s="48"/>
      <c r="B35" s="50" t="s">
        <v>32</v>
      </c>
      <c r="C35" s="51"/>
      <c r="D35" s="66">
        <v>118122.8746</v>
      </c>
      <c r="E35" s="66">
        <v>158574</v>
      </c>
      <c r="F35" s="67">
        <v>74.490694943685597</v>
      </c>
      <c r="G35" s="68"/>
      <c r="H35" s="68"/>
      <c r="I35" s="66">
        <v>12333.0033</v>
      </c>
      <c r="J35" s="67">
        <v>10.4408255740163</v>
      </c>
      <c r="K35" s="68"/>
      <c r="L35" s="68"/>
      <c r="M35" s="68"/>
      <c r="N35" s="66">
        <v>2183915.5855</v>
      </c>
      <c r="O35" s="66">
        <v>19396530.778499998</v>
      </c>
      <c r="P35" s="66">
        <v>8415</v>
      </c>
      <c r="Q35" s="66">
        <v>7666</v>
      </c>
      <c r="R35" s="67">
        <v>9.7704148186798907</v>
      </c>
      <c r="S35" s="66">
        <v>14.0371805822935</v>
      </c>
      <c r="T35" s="66">
        <v>13.569676063135899</v>
      </c>
      <c r="U35" s="69">
        <v>3.3304730705488699</v>
      </c>
    </row>
    <row r="36" spans="1:21" ht="12" thickBot="1">
      <c r="A36" s="48"/>
      <c r="B36" s="50" t="s">
        <v>37</v>
      </c>
      <c r="C36" s="51"/>
      <c r="D36" s="68"/>
      <c r="E36" s="66">
        <v>850264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70"/>
    </row>
    <row r="37" spans="1:21" ht="12" thickBot="1">
      <c r="A37" s="48"/>
      <c r="B37" s="50" t="s">
        <v>38</v>
      </c>
      <c r="C37" s="51"/>
      <c r="D37" s="68"/>
      <c r="E37" s="66">
        <v>590262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70"/>
    </row>
    <row r="38" spans="1:21" ht="12" thickBot="1">
      <c r="A38" s="48"/>
      <c r="B38" s="50" t="s">
        <v>39</v>
      </c>
      <c r="C38" s="51"/>
      <c r="D38" s="68"/>
      <c r="E38" s="66">
        <v>371944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70"/>
    </row>
    <row r="39" spans="1:21" ht="12" customHeight="1" thickBot="1">
      <c r="A39" s="48"/>
      <c r="B39" s="50" t="s">
        <v>33</v>
      </c>
      <c r="C39" s="51"/>
      <c r="D39" s="66">
        <v>284097.26390000002</v>
      </c>
      <c r="E39" s="66">
        <v>436954</v>
      </c>
      <c r="F39" s="67">
        <v>65.017659501915503</v>
      </c>
      <c r="G39" s="68"/>
      <c r="H39" s="68"/>
      <c r="I39" s="66">
        <v>17211.8596</v>
      </c>
      <c r="J39" s="67">
        <v>6.05843905841291</v>
      </c>
      <c r="K39" s="68"/>
      <c r="L39" s="68"/>
      <c r="M39" s="68"/>
      <c r="N39" s="66">
        <v>6030017.7744000005</v>
      </c>
      <c r="O39" s="66">
        <v>29146961.909600001</v>
      </c>
      <c r="P39" s="66">
        <v>455</v>
      </c>
      <c r="Q39" s="66">
        <v>358</v>
      </c>
      <c r="R39" s="67">
        <v>27.094972067039102</v>
      </c>
      <c r="S39" s="66">
        <v>624.38959098901103</v>
      </c>
      <c r="T39" s="66">
        <v>722.94680670391097</v>
      </c>
      <c r="U39" s="69">
        <v>-15.7845705849754</v>
      </c>
    </row>
    <row r="40" spans="1:21" ht="12" thickBot="1">
      <c r="A40" s="48"/>
      <c r="B40" s="50" t="s">
        <v>34</v>
      </c>
      <c r="C40" s="51"/>
      <c r="D40" s="66">
        <v>436623.4926</v>
      </c>
      <c r="E40" s="66">
        <v>342282</v>
      </c>
      <c r="F40" s="67">
        <v>127.56250477676301</v>
      </c>
      <c r="G40" s="68"/>
      <c r="H40" s="68"/>
      <c r="I40" s="66">
        <v>26585.677</v>
      </c>
      <c r="J40" s="67">
        <v>6.0889250007341502</v>
      </c>
      <c r="K40" s="68"/>
      <c r="L40" s="68"/>
      <c r="M40" s="68"/>
      <c r="N40" s="66">
        <v>10467776.322000001</v>
      </c>
      <c r="O40" s="66">
        <v>58456097.460699998</v>
      </c>
      <c r="P40" s="66">
        <v>2193</v>
      </c>
      <c r="Q40" s="66">
        <v>2023</v>
      </c>
      <c r="R40" s="67">
        <v>8.4033613445378101</v>
      </c>
      <c r="S40" s="66">
        <v>199.098719835841</v>
      </c>
      <c r="T40" s="66">
        <v>184.14067993079601</v>
      </c>
      <c r="U40" s="69">
        <v>7.5128759830191196</v>
      </c>
    </row>
    <row r="41" spans="1:21" ht="12" thickBot="1">
      <c r="A41" s="48"/>
      <c r="B41" s="50" t="s">
        <v>40</v>
      </c>
      <c r="C41" s="51"/>
      <c r="D41" s="68"/>
      <c r="E41" s="66">
        <v>249619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70"/>
    </row>
    <row r="42" spans="1:21" ht="12" thickBot="1">
      <c r="A42" s="48"/>
      <c r="B42" s="50" t="s">
        <v>41</v>
      </c>
      <c r="C42" s="51"/>
      <c r="D42" s="68"/>
      <c r="E42" s="66">
        <v>100289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70"/>
    </row>
    <row r="43" spans="1:21" ht="12" thickBot="1">
      <c r="A43" s="49"/>
      <c r="B43" s="50" t="s">
        <v>35</v>
      </c>
      <c r="C43" s="51"/>
      <c r="D43" s="71">
        <v>23639.338199999998</v>
      </c>
      <c r="E43" s="72"/>
      <c r="F43" s="72"/>
      <c r="G43" s="72"/>
      <c r="H43" s="72"/>
      <c r="I43" s="71">
        <v>3337.1695</v>
      </c>
      <c r="J43" s="73">
        <v>14.1170174552518</v>
      </c>
      <c r="K43" s="72"/>
      <c r="L43" s="72"/>
      <c r="M43" s="72"/>
      <c r="N43" s="71">
        <v>700826.31830000004</v>
      </c>
      <c r="O43" s="71">
        <v>4198017.9074999997</v>
      </c>
      <c r="P43" s="71">
        <v>43</v>
      </c>
      <c r="Q43" s="71">
        <v>40</v>
      </c>
      <c r="R43" s="73">
        <v>7.5</v>
      </c>
      <c r="S43" s="71">
        <v>549.75205116279096</v>
      </c>
      <c r="T43" s="71">
        <v>586.62998249999998</v>
      </c>
      <c r="U43" s="74">
        <v>-6.70810254535807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87691</v>
      </c>
      <c r="D2" s="32">
        <v>719607.02949658094</v>
      </c>
      <c r="E2" s="32">
        <v>584517.11050683795</v>
      </c>
      <c r="F2" s="32">
        <v>135089.91898974401</v>
      </c>
      <c r="G2" s="32">
        <v>584517.11050683795</v>
      </c>
      <c r="H2" s="32">
        <v>0.18772734763895901</v>
      </c>
    </row>
    <row r="3" spans="1:8" ht="14.25">
      <c r="A3" s="32">
        <v>2</v>
      </c>
      <c r="B3" s="33">
        <v>13</v>
      </c>
      <c r="C3" s="32">
        <v>20111.55</v>
      </c>
      <c r="D3" s="32">
        <v>161822.14166411001</v>
      </c>
      <c r="E3" s="32">
        <v>128454.624907027</v>
      </c>
      <c r="F3" s="32">
        <v>33367.516757083402</v>
      </c>
      <c r="G3" s="32">
        <v>128454.624907027</v>
      </c>
      <c r="H3" s="32">
        <v>0.20619870936045001</v>
      </c>
    </row>
    <row r="4" spans="1:8" ht="14.25">
      <c r="A4" s="32">
        <v>3</v>
      </c>
      <c r="B4" s="33">
        <v>14</v>
      </c>
      <c r="C4" s="32">
        <v>129206</v>
      </c>
      <c r="D4" s="32">
        <v>215635.27764188001</v>
      </c>
      <c r="E4" s="32">
        <v>164588.56689914499</v>
      </c>
      <c r="F4" s="32">
        <v>51046.710742734998</v>
      </c>
      <c r="G4" s="32">
        <v>164588.56689914499</v>
      </c>
      <c r="H4" s="32">
        <v>0.23672708520129801</v>
      </c>
    </row>
    <row r="5" spans="1:8" ht="14.25">
      <c r="A5" s="32">
        <v>4</v>
      </c>
      <c r="B5" s="33">
        <v>15</v>
      </c>
      <c r="C5" s="32">
        <v>10835</v>
      </c>
      <c r="D5" s="32">
        <v>73502.654331623897</v>
      </c>
      <c r="E5" s="32">
        <v>61278.039111111102</v>
      </c>
      <c r="F5" s="32">
        <v>12224.6152205128</v>
      </c>
      <c r="G5" s="32">
        <v>61278.039111111102</v>
      </c>
      <c r="H5" s="32">
        <v>0.16631528931402501</v>
      </c>
    </row>
    <row r="6" spans="1:8" ht="14.25">
      <c r="A6" s="32">
        <v>5</v>
      </c>
      <c r="B6" s="33">
        <v>16</v>
      </c>
      <c r="C6" s="32">
        <v>7839</v>
      </c>
      <c r="D6" s="32">
        <v>112794.376419658</v>
      </c>
      <c r="E6" s="32">
        <v>94444.243286324796</v>
      </c>
      <c r="F6" s="32">
        <v>18350.1331333333</v>
      </c>
      <c r="G6" s="32">
        <v>94444.243286324796</v>
      </c>
      <c r="H6" s="32">
        <v>0.16268659587301201</v>
      </c>
    </row>
    <row r="7" spans="1:8" ht="14.25">
      <c r="A7" s="32">
        <v>6</v>
      </c>
      <c r="B7" s="33">
        <v>17</v>
      </c>
      <c r="C7" s="32">
        <v>23750</v>
      </c>
      <c r="D7" s="32">
        <v>283070.845117094</v>
      </c>
      <c r="E7" s="32">
        <v>218450.993436752</v>
      </c>
      <c r="F7" s="32">
        <v>64619.851680341897</v>
      </c>
      <c r="G7" s="32">
        <v>218450.993436752</v>
      </c>
      <c r="H7" s="32">
        <v>0.22828155140318801</v>
      </c>
    </row>
    <row r="8" spans="1:8" ht="14.25">
      <c r="A8" s="32">
        <v>7</v>
      </c>
      <c r="B8" s="33">
        <v>18</v>
      </c>
      <c r="C8" s="32">
        <v>42091</v>
      </c>
      <c r="D8" s="32">
        <v>152532.997939316</v>
      </c>
      <c r="E8" s="32">
        <v>125820.662429915</v>
      </c>
      <c r="F8" s="32">
        <v>26712.335509401699</v>
      </c>
      <c r="G8" s="32">
        <v>125820.662429915</v>
      </c>
      <c r="H8" s="32">
        <v>0.17512496227228799</v>
      </c>
    </row>
    <row r="9" spans="1:8" ht="14.25">
      <c r="A9" s="32">
        <v>8</v>
      </c>
      <c r="B9" s="33">
        <v>19</v>
      </c>
      <c r="C9" s="32">
        <v>22938</v>
      </c>
      <c r="D9" s="32">
        <v>113798.48794188</v>
      </c>
      <c r="E9" s="32">
        <v>98536.501725641006</v>
      </c>
      <c r="F9" s="32">
        <v>15261.9862162393</v>
      </c>
      <c r="G9" s="32">
        <v>98536.501725641006</v>
      </c>
      <c r="H9" s="32">
        <v>0.13411413888059701</v>
      </c>
    </row>
    <row r="10" spans="1:8" ht="14.25">
      <c r="A10" s="32">
        <v>9</v>
      </c>
      <c r="B10" s="33">
        <v>21</v>
      </c>
      <c r="C10" s="32">
        <v>233573</v>
      </c>
      <c r="D10" s="32">
        <v>982094.17429999996</v>
      </c>
      <c r="E10" s="32">
        <v>948370.5</v>
      </c>
      <c r="F10" s="32">
        <v>33723.674299999999</v>
      </c>
      <c r="G10" s="32">
        <v>948370.5</v>
      </c>
      <c r="H10" s="32">
        <v>3.4338534106504601E-2</v>
      </c>
    </row>
    <row r="11" spans="1:8" ht="14.25">
      <c r="A11" s="32">
        <v>10</v>
      </c>
      <c r="B11" s="33">
        <v>22</v>
      </c>
      <c r="C11" s="32">
        <v>36500</v>
      </c>
      <c r="D11" s="32">
        <v>549353.880929915</v>
      </c>
      <c r="E11" s="32">
        <v>501685.608717094</v>
      </c>
      <c r="F11" s="32">
        <v>47668.272212820499</v>
      </c>
      <c r="G11" s="32">
        <v>501685.608717094</v>
      </c>
      <c r="H11" s="32">
        <v>8.6771521723174899E-2</v>
      </c>
    </row>
    <row r="12" spans="1:8" ht="14.25">
      <c r="A12" s="32">
        <v>11</v>
      </c>
      <c r="B12" s="33">
        <v>23</v>
      </c>
      <c r="C12" s="32">
        <v>321163.70799999998</v>
      </c>
      <c r="D12" s="32">
        <v>2350322.5956512801</v>
      </c>
      <c r="E12" s="32">
        <v>2052316.3204290599</v>
      </c>
      <c r="F12" s="32">
        <v>298006.27522222197</v>
      </c>
      <c r="G12" s="32">
        <v>2052316.3204290599</v>
      </c>
      <c r="H12" s="32">
        <v>0.12679377536241701</v>
      </c>
    </row>
    <row r="13" spans="1:8" ht="14.25">
      <c r="A13" s="32">
        <v>12</v>
      </c>
      <c r="B13" s="33">
        <v>24</v>
      </c>
      <c r="C13" s="32">
        <v>35183.362000000001</v>
      </c>
      <c r="D13" s="32">
        <v>807361.48682991497</v>
      </c>
      <c r="E13" s="32">
        <v>725281.25130769203</v>
      </c>
      <c r="F13" s="32">
        <v>82080.235522222196</v>
      </c>
      <c r="G13" s="32">
        <v>725281.25130769203</v>
      </c>
      <c r="H13" s="32">
        <v>0.10166478939255399</v>
      </c>
    </row>
    <row r="14" spans="1:8" ht="14.25">
      <c r="A14" s="32">
        <v>13</v>
      </c>
      <c r="B14" s="33">
        <v>25</v>
      </c>
      <c r="C14" s="32">
        <v>82086</v>
      </c>
      <c r="D14" s="32">
        <v>887108.99860000005</v>
      </c>
      <c r="E14" s="32">
        <v>828519.02599999995</v>
      </c>
      <c r="F14" s="32">
        <v>58589.972600000001</v>
      </c>
      <c r="G14" s="32">
        <v>828519.02599999995</v>
      </c>
      <c r="H14" s="32">
        <v>6.6045968074345304E-2</v>
      </c>
    </row>
    <row r="15" spans="1:8" ht="14.25">
      <c r="A15" s="32">
        <v>14</v>
      </c>
      <c r="B15" s="33">
        <v>26</v>
      </c>
      <c r="C15" s="32">
        <v>204542</v>
      </c>
      <c r="D15" s="32">
        <v>474009.76199414599</v>
      </c>
      <c r="E15" s="32">
        <v>416922.97364560899</v>
      </c>
      <c r="F15" s="32">
        <v>57086.7883485364</v>
      </c>
      <c r="G15" s="32">
        <v>416922.97364560899</v>
      </c>
      <c r="H15" s="32">
        <v>0.120433782014054</v>
      </c>
    </row>
    <row r="16" spans="1:8" ht="14.25">
      <c r="A16" s="32">
        <v>15</v>
      </c>
      <c r="B16" s="33">
        <v>27</v>
      </c>
      <c r="C16" s="32">
        <v>208788.783</v>
      </c>
      <c r="D16" s="32">
        <v>1320986.1658000001</v>
      </c>
      <c r="E16" s="32">
        <v>1131295.371</v>
      </c>
      <c r="F16" s="32">
        <v>189690.7948</v>
      </c>
      <c r="G16" s="32">
        <v>1131295.371</v>
      </c>
      <c r="H16" s="32">
        <v>0.14359786628433099</v>
      </c>
    </row>
    <row r="17" spans="1:8" ht="14.25">
      <c r="A17" s="32">
        <v>16</v>
      </c>
      <c r="B17" s="33">
        <v>29</v>
      </c>
      <c r="C17" s="32">
        <v>220201</v>
      </c>
      <c r="D17" s="32">
        <v>2664000.5210957299</v>
      </c>
      <c r="E17" s="32">
        <v>2477529.5630153799</v>
      </c>
      <c r="F17" s="32">
        <v>186470.95808034201</v>
      </c>
      <c r="G17" s="32">
        <v>2477529.5630153799</v>
      </c>
      <c r="H17" s="32">
        <v>6.9996592194225493E-2</v>
      </c>
    </row>
    <row r="18" spans="1:8" ht="14.25">
      <c r="A18" s="32">
        <v>17</v>
      </c>
      <c r="B18" s="33">
        <v>31</v>
      </c>
      <c r="C18" s="32">
        <v>57186.360999999997</v>
      </c>
      <c r="D18" s="32">
        <v>309898.54919978802</v>
      </c>
      <c r="E18" s="32">
        <v>263496.95848905703</v>
      </c>
      <c r="F18" s="32">
        <v>46401.590710730998</v>
      </c>
      <c r="G18" s="32">
        <v>263496.95848905703</v>
      </c>
      <c r="H18" s="32">
        <v>0.14973155192416299</v>
      </c>
    </row>
    <row r="19" spans="1:8" ht="14.25">
      <c r="A19" s="32">
        <v>18</v>
      </c>
      <c r="B19" s="33">
        <v>32</v>
      </c>
      <c r="C19" s="32">
        <v>17790.186000000002</v>
      </c>
      <c r="D19" s="32">
        <v>249467.00585405799</v>
      </c>
      <c r="E19" s="32">
        <v>224790.10013045699</v>
      </c>
      <c r="F19" s="32">
        <v>24676.905723601201</v>
      </c>
      <c r="G19" s="32">
        <v>224790.10013045699</v>
      </c>
      <c r="H19" s="32">
        <v>9.8918514851769807E-2</v>
      </c>
    </row>
    <row r="20" spans="1:8" ht="14.25">
      <c r="A20" s="32">
        <v>19</v>
      </c>
      <c r="B20" s="33">
        <v>33</v>
      </c>
      <c r="C20" s="32">
        <v>45329.362999999998</v>
      </c>
      <c r="D20" s="32">
        <v>576794.65018926701</v>
      </c>
      <c r="E20" s="32">
        <v>443141.03894169698</v>
      </c>
      <c r="F20" s="32">
        <v>133653.61124756999</v>
      </c>
      <c r="G20" s="32">
        <v>443141.03894169698</v>
      </c>
      <c r="H20" s="32">
        <v>0.23171784135604101</v>
      </c>
    </row>
    <row r="21" spans="1:8" ht="14.25">
      <c r="A21" s="32">
        <v>20</v>
      </c>
      <c r="B21" s="33">
        <v>34</v>
      </c>
      <c r="C21" s="32">
        <v>59593.377999999997</v>
      </c>
      <c r="D21" s="32">
        <v>332816.71660332801</v>
      </c>
      <c r="E21" s="32">
        <v>232473.71613697399</v>
      </c>
      <c r="F21" s="32">
        <v>100343.000466354</v>
      </c>
      <c r="G21" s="32">
        <v>232473.71613697399</v>
      </c>
      <c r="H21" s="32">
        <v>0.30149627545887198</v>
      </c>
    </row>
    <row r="22" spans="1:8" ht="14.25">
      <c r="A22" s="32">
        <v>21</v>
      </c>
      <c r="B22" s="33">
        <v>35</v>
      </c>
      <c r="C22" s="32">
        <v>42785.406000000003</v>
      </c>
      <c r="D22" s="32">
        <v>937519.70307964599</v>
      </c>
      <c r="E22" s="32">
        <v>843507.27602860599</v>
      </c>
      <c r="F22" s="32">
        <v>94012.427051040097</v>
      </c>
      <c r="G22" s="32">
        <v>843507.27602860599</v>
      </c>
      <c r="H22" s="32">
        <v>0.10027781468722199</v>
      </c>
    </row>
    <row r="23" spans="1:8" ht="14.25">
      <c r="A23" s="32">
        <v>22</v>
      </c>
      <c r="B23" s="33">
        <v>36</v>
      </c>
      <c r="C23" s="32">
        <v>114398.092</v>
      </c>
      <c r="D23" s="32">
        <v>694850.268651327</v>
      </c>
      <c r="E23" s="32">
        <v>572202.21447044995</v>
      </c>
      <c r="F23" s="32">
        <v>122648.05418087701</v>
      </c>
      <c r="G23" s="32">
        <v>572202.21447044995</v>
      </c>
      <c r="H23" s="32">
        <v>0.17651004786819899</v>
      </c>
    </row>
    <row r="24" spans="1:8" ht="14.25">
      <c r="A24" s="32">
        <v>23</v>
      </c>
      <c r="B24" s="33">
        <v>37</v>
      </c>
      <c r="C24" s="32">
        <v>138643.845</v>
      </c>
      <c r="D24" s="32">
        <v>1349763.93078496</v>
      </c>
      <c r="E24" s="32">
        <v>1153984.5039701101</v>
      </c>
      <c r="F24" s="32">
        <v>195779.42681484501</v>
      </c>
      <c r="G24" s="32">
        <v>1153984.5039701101</v>
      </c>
      <c r="H24" s="32">
        <v>0.145047161469924</v>
      </c>
    </row>
    <row r="25" spans="1:8" ht="14.25">
      <c r="A25" s="32">
        <v>24</v>
      </c>
      <c r="B25" s="33">
        <v>38</v>
      </c>
      <c r="C25" s="32">
        <v>161329.587</v>
      </c>
      <c r="D25" s="32">
        <v>754777.16877256602</v>
      </c>
      <c r="E25" s="32">
        <v>701126.28830530995</v>
      </c>
      <c r="F25" s="32">
        <v>53650.880467256597</v>
      </c>
      <c r="G25" s="32">
        <v>701126.28830530995</v>
      </c>
      <c r="H25" s="32">
        <v>7.1081747947549595E-2</v>
      </c>
    </row>
    <row r="26" spans="1:8" ht="14.25">
      <c r="A26" s="32">
        <v>25</v>
      </c>
      <c r="B26" s="33">
        <v>39</v>
      </c>
      <c r="C26" s="32">
        <v>108884.39200000001</v>
      </c>
      <c r="D26" s="32">
        <v>175013.37954548799</v>
      </c>
      <c r="E26" s="32">
        <v>125987.03306960101</v>
      </c>
      <c r="F26" s="32">
        <v>49026.346475887301</v>
      </c>
      <c r="G26" s="32">
        <v>125987.03306960101</v>
      </c>
      <c r="H26" s="32">
        <v>0.28012913414511098</v>
      </c>
    </row>
    <row r="27" spans="1:8" ht="14.25">
      <c r="A27" s="32">
        <v>26</v>
      </c>
      <c r="B27" s="33">
        <v>40</v>
      </c>
      <c r="C27" s="32">
        <v>14</v>
      </c>
      <c r="D27" s="32">
        <v>53.846200000000003</v>
      </c>
      <c r="E27" s="32">
        <v>43.362200000000001</v>
      </c>
      <c r="F27" s="32">
        <v>10.484</v>
      </c>
      <c r="G27" s="32">
        <v>43.362200000000001</v>
      </c>
      <c r="H27" s="32">
        <v>0.194702690254837</v>
      </c>
    </row>
    <row r="28" spans="1:8" ht="14.25">
      <c r="A28" s="32">
        <v>27</v>
      </c>
      <c r="B28" s="33">
        <v>42</v>
      </c>
      <c r="C28" s="32">
        <v>8470.884</v>
      </c>
      <c r="D28" s="32">
        <v>118122.8744</v>
      </c>
      <c r="E28" s="32">
        <v>105789.8618</v>
      </c>
      <c r="F28" s="32">
        <v>12333.0126</v>
      </c>
      <c r="G28" s="32">
        <v>105789.8618</v>
      </c>
      <c r="H28" s="32">
        <v>0.104408334648517</v>
      </c>
    </row>
    <row r="29" spans="1:8" ht="14.25">
      <c r="A29" s="32">
        <v>28</v>
      </c>
      <c r="B29" s="33">
        <v>75</v>
      </c>
      <c r="C29" s="32">
        <v>464</v>
      </c>
      <c r="D29" s="32">
        <v>284097.264957265</v>
      </c>
      <c r="E29" s="32">
        <v>266885.40512820502</v>
      </c>
      <c r="F29" s="32">
        <v>17211.859829059798</v>
      </c>
      <c r="G29" s="32">
        <v>266885.40512820502</v>
      </c>
      <c r="H29" s="32">
        <v>6.0584391164937502E-2</v>
      </c>
    </row>
    <row r="30" spans="1:8" ht="14.25">
      <c r="A30" s="32">
        <v>29</v>
      </c>
      <c r="B30" s="33">
        <v>76</v>
      </c>
      <c r="C30" s="32">
        <v>2295</v>
      </c>
      <c r="D30" s="32">
        <v>436623.48416581203</v>
      </c>
      <c r="E30" s="32">
        <v>410037.81354187999</v>
      </c>
      <c r="F30" s="32">
        <v>26585.670623931601</v>
      </c>
      <c r="G30" s="32">
        <v>410037.81354187999</v>
      </c>
      <c r="H30" s="32">
        <v>6.0889236580402198E-2</v>
      </c>
    </row>
    <row r="31" spans="1:8" ht="14.25">
      <c r="A31" s="32">
        <v>30</v>
      </c>
      <c r="B31" s="33">
        <v>99</v>
      </c>
      <c r="C31" s="32">
        <v>44</v>
      </c>
      <c r="D31" s="32">
        <v>23639.3380984797</v>
      </c>
      <c r="E31" s="32">
        <v>20302.168671053601</v>
      </c>
      <c r="F31" s="32">
        <v>3337.1694274260599</v>
      </c>
      <c r="G31" s="32">
        <v>20302.168671053601</v>
      </c>
      <c r="H31" s="32">
        <v>0.14117017208873101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2014-03-23T03:15:39Z</dcterms:modified>
</cp:coreProperties>
</file>