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<sst xmlns="http://schemas.openxmlformats.org/spreadsheetml/2006/main" count="114" uniqueCount="71">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</sst>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387" Type="http://schemas.openxmlformats.org/officeDocument/2006/relationships/hyperlink" Target="cid:dceb3846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17324582.999400001</v>
      </c>
      <c r="F3" s="25">
        <f>RA!I7</f>
        <v>2177706.9723</v>
      </c>
      <c r="G3" s="16">
        <f>E3-F3</f>
        <v>15146876.027100001</v>
      </c>
      <c r="H3" s="27">
        <f>RA!J7</f>
        <v>12.570039765894601</v>
      </c>
      <c r="I3" s="20">
        <f>SUM(I4:I39)</f>
        <v>17324586.823748704</v>
      </c>
      <c r="J3" s="21">
        <f>SUM(J4:J39)</f>
        <v>15146876.109185321</v>
      </c>
      <c r="K3" s="22">
        <f>E3-I3</f>
        <v>-3.8243487030267715</v>
      </c>
      <c r="L3" s="22">
        <f>G3-J3</f>
        <v>-8.2085320726037025E-2</v>
      </c>
    </row>
    <row r="4" spans="1:12">
      <c r="A4" s="38">
        <f>RA!A8</f>
        <v>41721</v>
      </c>
      <c r="B4" s="12">
        <v>12</v>
      </c>
      <c r="C4" s="35" t="s">
        <v>6</v>
      </c>
      <c r="D4" s="35"/>
      <c r="E4" s="15">
        <f>VLOOKUP(C4,RA!B8:D39,3,0)</f>
        <v>704079.59920000006</v>
      </c>
      <c r="F4" s="25">
        <f>VLOOKUP(C4,RA!B8:I43,8,0)</f>
        <v>138948.85829999999</v>
      </c>
      <c r="G4" s="16">
        <f t="shared" ref="G4:G39" si="0">E4-F4</f>
        <v>565130.74090000009</v>
      </c>
      <c r="H4" s="27">
        <f>RA!J8</f>
        <v>19.734822377736599</v>
      </c>
      <c r="I4" s="20">
        <f>VLOOKUP(B4,RMS!B:D,3,FALSE)</f>
        <v>704080.10081282095</v>
      </c>
      <c r="J4" s="21">
        <f>VLOOKUP(B4,RMS!B:E,4,FALSE)</f>
        <v>565130.74503076903</v>
      </c>
      <c r="K4" s="22">
        <f t="shared" ref="K4:K39" si="1">E4-I4</f>
        <v>-0.50161282089538872</v>
      </c>
      <c r="L4" s="22">
        <f t="shared" ref="L4:L39" si="2">G4-J4</f>
        <v>-4.130768938921392E-3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149875.723</v>
      </c>
      <c r="F5" s="25">
        <f>VLOOKUP(C5,RA!B9:I44,8,0)</f>
        <v>30677.0504</v>
      </c>
      <c r="G5" s="16">
        <f t="shared" si="0"/>
        <v>119198.67259999999</v>
      </c>
      <c r="H5" s="27">
        <f>RA!J9</f>
        <v>20.468325213683901</v>
      </c>
      <c r="I5" s="20">
        <f>VLOOKUP(B5,RMS!B:D,3,FALSE)</f>
        <v>149875.754204122</v>
      </c>
      <c r="J5" s="21">
        <f>VLOOKUP(B5,RMS!B:E,4,FALSE)</f>
        <v>119198.651369548</v>
      </c>
      <c r="K5" s="22">
        <f t="shared" si="1"/>
        <v>-3.1204122002236545E-2</v>
      </c>
      <c r="L5" s="22">
        <f t="shared" si="2"/>
        <v>2.1230451995506883E-2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197444.09520000001</v>
      </c>
      <c r="F6" s="25">
        <f>VLOOKUP(C6,RA!B10:I45,8,0)</f>
        <v>47783.7552</v>
      </c>
      <c r="G6" s="16">
        <f t="shared" si="0"/>
        <v>149660.34000000003</v>
      </c>
      <c r="H6" s="27">
        <f>RA!J10</f>
        <v>24.201156864983801</v>
      </c>
      <c r="I6" s="20">
        <f>VLOOKUP(B6,RMS!B:D,3,FALSE)</f>
        <v>197446.50600769199</v>
      </c>
      <c r="J6" s="21">
        <f>VLOOKUP(B6,RMS!B:E,4,FALSE)</f>
        <v>149660.340265812</v>
      </c>
      <c r="K6" s="22">
        <f t="shared" si="1"/>
        <v>-2.4108076919801533</v>
      </c>
      <c r="L6" s="22">
        <f t="shared" si="2"/>
        <v>-2.6581197744235396E-4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63241.183799999999</v>
      </c>
      <c r="F7" s="25">
        <f>VLOOKUP(C7,RA!B11:I46,8,0)</f>
        <v>11879.482099999999</v>
      </c>
      <c r="G7" s="16">
        <f t="shared" si="0"/>
        <v>51361.701699999998</v>
      </c>
      <c r="H7" s="27">
        <f>RA!J11</f>
        <v>18.7844081754839</v>
      </c>
      <c r="I7" s="20">
        <f>VLOOKUP(B7,RMS!B:D,3,FALSE)</f>
        <v>63241.217635897403</v>
      </c>
      <c r="J7" s="21">
        <f>VLOOKUP(B7,RMS!B:E,4,FALSE)</f>
        <v>51361.702075213703</v>
      </c>
      <c r="K7" s="22">
        <f t="shared" si="1"/>
        <v>-3.3835897404060233E-2</v>
      </c>
      <c r="L7" s="22">
        <f t="shared" si="2"/>
        <v>-3.7521370541071519E-4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114532.7188</v>
      </c>
      <c r="F8" s="25">
        <f>VLOOKUP(C8,RA!B12:I47,8,0)</f>
        <v>13752.000700000001</v>
      </c>
      <c r="G8" s="16">
        <f t="shared" si="0"/>
        <v>100780.7181</v>
      </c>
      <c r="H8" s="27">
        <f>RA!J12</f>
        <v>12.007049901621601</v>
      </c>
      <c r="I8" s="20">
        <f>VLOOKUP(B8,RMS!B:D,3,FALSE)</f>
        <v>114532.726141026</v>
      </c>
      <c r="J8" s="21">
        <f>VLOOKUP(B8,RMS!B:E,4,FALSE)</f>
        <v>100780.71678632501</v>
      </c>
      <c r="K8" s="22">
        <f t="shared" si="1"/>
        <v>-7.3410259938100353E-3</v>
      </c>
      <c r="L8" s="22">
        <f t="shared" si="2"/>
        <v>1.3136749912519008E-3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271368.0062</v>
      </c>
      <c r="F9" s="25">
        <f>VLOOKUP(C9,RA!B13:I48,8,0)</f>
        <v>62812.167600000001</v>
      </c>
      <c r="G9" s="16">
        <f t="shared" si="0"/>
        <v>208555.83860000002</v>
      </c>
      <c r="H9" s="27">
        <f>RA!J13</f>
        <v>23.1464896984603</v>
      </c>
      <c r="I9" s="20">
        <f>VLOOKUP(B9,RMS!B:D,3,FALSE)</f>
        <v>271368.15619572601</v>
      </c>
      <c r="J9" s="21">
        <f>VLOOKUP(B9,RMS!B:E,4,FALSE)</f>
        <v>208555.83855299099</v>
      </c>
      <c r="K9" s="22">
        <f t="shared" si="1"/>
        <v>-0.14999572600936517</v>
      </c>
      <c r="L9" s="22">
        <f t="shared" si="2"/>
        <v>4.7009030822664499E-5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168611.25940000001</v>
      </c>
      <c r="F10" s="25">
        <f>VLOOKUP(C10,RA!B14:I49,8,0)</f>
        <v>32855.746099999997</v>
      </c>
      <c r="G10" s="16">
        <f t="shared" si="0"/>
        <v>135755.51330000002</v>
      </c>
      <c r="H10" s="27">
        <f>RA!J14</f>
        <v>19.486092575855601</v>
      </c>
      <c r="I10" s="20">
        <f>VLOOKUP(B10,RMS!B:D,3,FALSE)</f>
        <v>168611.254996581</v>
      </c>
      <c r="J10" s="21">
        <f>VLOOKUP(B10,RMS!B:E,4,FALSE)</f>
        <v>135755.512245299</v>
      </c>
      <c r="K10" s="22">
        <f t="shared" si="1"/>
        <v>4.4034190068487078E-3</v>
      </c>
      <c r="L10" s="22">
        <f t="shared" si="2"/>
        <v>1.0547010169830173E-3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101779.3018</v>
      </c>
      <c r="F11" s="25">
        <f>VLOOKUP(C11,RA!B15:I50,8,0)</f>
        <v>14098.366900000001</v>
      </c>
      <c r="G11" s="16">
        <f t="shared" si="0"/>
        <v>87680.934899999993</v>
      </c>
      <c r="H11" s="27">
        <f>RA!J15</f>
        <v>13.8518997975677</v>
      </c>
      <c r="I11" s="20">
        <f>VLOOKUP(B11,RMS!B:D,3,FALSE)</f>
        <v>101779.34280940201</v>
      </c>
      <c r="J11" s="21">
        <f>VLOOKUP(B11,RMS!B:E,4,FALSE)</f>
        <v>87680.935305982901</v>
      </c>
      <c r="K11" s="22">
        <f t="shared" si="1"/>
        <v>-4.1009402004419826E-2</v>
      </c>
      <c r="L11" s="22">
        <f t="shared" si="2"/>
        <v>-4.059829079778865E-4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976973.62560000003</v>
      </c>
      <c r="F12" s="25">
        <f>VLOOKUP(C12,RA!B16:I51,8,0)</f>
        <v>43004.565999999999</v>
      </c>
      <c r="G12" s="16">
        <f t="shared" si="0"/>
        <v>933969.05960000004</v>
      </c>
      <c r="H12" s="27">
        <f>RA!J16</f>
        <v>4.4018144270362596</v>
      </c>
      <c r="I12" s="20">
        <f>VLOOKUP(B12,RMS!B:D,3,FALSE)</f>
        <v>976973.41709999996</v>
      </c>
      <c r="J12" s="21">
        <f>VLOOKUP(B12,RMS!B:E,4,FALSE)</f>
        <v>933969.05960000004</v>
      </c>
      <c r="K12" s="22">
        <f t="shared" si="1"/>
        <v>0.2085000000661239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516407.1691</v>
      </c>
      <c r="F13" s="25">
        <f>VLOOKUP(C13,RA!B17:I52,8,0)</f>
        <v>33509.234400000001</v>
      </c>
      <c r="G13" s="16">
        <f t="shared" si="0"/>
        <v>482897.93469999998</v>
      </c>
      <c r="H13" s="27">
        <f>RA!J17</f>
        <v>6.4889173514767897</v>
      </c>
      <c r="I13" s="20">
        <f>VLOOKUP(B13,RMS!B:D,3,FALSE)</f>
        <v>516407.23025470099</v>
      </c>
      <c r="J13" s="21">
        <f>VLOOKUP(B13,RMS!B:E,4,FALSE)</f>
        <v>482897.93485982902</v>
      </c>
      <c r="K13" s="22">
        <f t="shared" si="1"/>
        <v>-6.1154700990300626E-2</v>
      </c>
      <c r="L13" s="22">
        <f t="shared" si="2"/>
        <v>-1.5982904005795717E-4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2277044.5</v>
      </c>
      <c r="F14" s="25">
        <f>VLOOKUP(C14,RA!B18:I53,8,0)</f>
        <v>302332.67210000003</v>
      </c>
      <c r="G14" s="16">
        <f t="shared" si="0"/>
        <v>1974711.8278999999</v>
      </c>
      <c r="H14" s="27">
        <f>RA!J18</f>
        <v>13.2774160584038</v>
      </c>
      <c r="I14" s="20">
        <f>VLOOKUP(B14,RMS!B:D,3,FALSE)</f>
        <v>2277044.6986239301</v>
      </c>
      <c r="J14" s="21">
        <f>VLOOKUP(B14,RMS!B:E,4,FALSE)</f>
        <v>1974711.82372735</v>
      </c>
      <c r="K14" s="22">
        <f t="shared" si="1"/>
        <v>-0.19862393010407686</v>
      </c>
      <c r="L14" s="22">
        <f t="shared" si="2"/>
        <v>4.1726499330252409E-3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676509.71070000005</v>
      </c>
      <c r="F15" s="25">
        <f>VLOOKUP(C15,RA!B19:I54,8,0)</f>
        <v>76316.830300000001</v>
      </c>
      <c r="G15" s="16">
        <f t="shared" si="0"/>
        <v>600192.88040000002</v>
      </c>
      <c r="H15" s="27">
        <f>RA!J19</f>
        <v>11.2809659777142</v>
      </c>
      <c r="I15" s="20">
        <f>VLOOKUP(B15,RMS!B:D,3,FALSE)</f>
        <v>676509.78524444404</v>
      </c>
      <c r="J15" s="21">
        <f>VLOOKUP(B15,RMS!B:E,4,FALSE)</f>
        <v>600192.88069316198</v>
      </c>
      <c r="K15" s="22">
        <f t="shared" si="1"/>
        <v>-7.4544443981721997E-2</v>
      </c>
      <c r="L15" s="22">
        <f t="shared" si="2"/>
        <v>-2.9316195286810398E-4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851724.53020000004</v>
      </c>
      <c r="F16" s="25">
        <f>VLOOKUP(C16,RA!B20:I55,8,0)</f>
        <v>59852.124600000003</v>
      </c>
      <c r="G16" s="16">
        <f t="shared" si="0"/>
        <v>791872.40560000006</v>
      </c>
      <c r="H16" s="27">
        <f>RA!J20</f>
        <v>7.0271692874626597</v>
      </c>
      <c r="I16" s="20">
        <f>VLOOKUP(B16,RMS!B:D,3,FALSE)</f>
        <v>851724.54480000003</v>
      </c>
      <c r="J16" s="21">
        <f>VLOOKUP(B16,RMS!B:E,4,FALSE)</f>
        <v>791872.40560000006</v>
      </c>
      <c r="K16" s="22">
        <f t="shared" si="1"/>
        <v>-1.4599999994970858E-2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441293.75199999998</v>
      </c>
      <c r="F17" s="25">
        <f>VLOOKUP(C17,RA!B21:I56,8,0)</f>
        <v>55222.597399999999</v>
      </c>
      <c r="G17" s="16">
        <f t="shared" si="0"/>
        <v>386071.15460000001</v>
      </c>
      <c r="H17" s="27">
        <f>RA!J21</f>
        <v>12.5137954366506</v>
      </c>
      <c r="I17" s="20">
        <f>VLOOKUP(B17,RMS!B:D,3,FALSE)</f>
        <v>441293.364675085</v>
      </c>
      <c r="J17" s="21">
        <f>VLOOKUP(B17,RMS!B:E,4,FALSE)</f>
        <v>386071.15463131398</v>
      </c>
      <c r="K17" s="22">
        <f t="shared" si="1"/>
        <v>0.3873249149764888</v>
      </c>
      <c r="L17" s="22">
        <f t="shared" si="2"/>
        <v>-3.1313975341618061E-5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1244349.4125999999</v>
      </c>
      <c r="F18" s="25">
        <f>VLOOKUP(C18,RA!B22:I57,8,0)</f>
        <v>175413.29670000001</v>
      </c>
      <c r="G18" s="16">
        <f t="shared" si="0"/>
        <v>1068936.1158999999</v>
      </c>
      <c r="H18" s="27">
        <f>RA!J22</f>
        <v>14.0967878414057</v>
      </c>
      <c r="I18" s="20">
        <f>VLOOKUP(B18,RMS!B:D,3,FALSE)</f>
        <v>1244349.54703333</v>
      </c>
      <c r="J18" s="21">
        <f>VLOOKUP(B18,RMS!B:E,4,FALSE)</f>
        <v>1068936.1181000001</v>
      </c>
      <c r="K18" s="22">
        <f t="shared" si="1"/>
        <v>-0.13443333003669977</v>
      </c>
      <c r="L18" s="22">
        <f t="shared" si="2"/>
        <v>-2.2000002209097147E-3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2464966.0177000002</v>
      </c>
      <c r="F19" s="25">
        <f>VLOOKUP(C19,RA!B23:I58,8,0)</f>
        <v>201647.11499999999</v>
      </c>
      <c r="G19" s="16">
        <f t="shared" si="0"/>
        <v>2263318.9027000004</v>
      </c>
      <c r="H19" s="27">
        <f>RA!J23</f>
        <v>8.1805231208887808</v>
      </c>
      <c r="I19" s="20">
        <f>VLOOKUP(B19,RMS!B:D,3,FALSE)</f>
        <v>2464966.9659555601</v>
      </c>
      <c r="J19" s="21">
        <f>VLOOKUP(B19,RMS!B:E,4,FALSE)</f>
        <v>2263318.9442803399</v>
      </c>
      <c r="K19" s="22">
        <f t="shared" si="1"/>
        <v>-0.94825555989518762</v>
      </c>
      <c r="L19" s="22">
        <f t="shared" si="2"/>
        <v>-4.1580339428037405E-2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304482.46230000001</v>
      </c>
      <c r="F20" s="25">
        <f>VLOOKUP(C20,RA!B24:I59,8,0)</f>
        <v>46512.513899999998</v>
      </c>
      <c r="G20" s="16">
        <f t="shared" si="0"/>
        <v>257969.94840000002</v>
      </c>
      <c r="H20" s="27">
        <f>RA!J24</f>
        <v>15.275925433817701</v>
      </c>
      <c r="I20" s="20">
        <f>VLOOKUP(B20,RMS!B:D,3,FALSE)</f>
        <v>304482.44768888899</v>
      </c>
      <c r="J20" s="21">
        <f>VLOOKUP(B20,RMS!B:E,4,FALSE)</f>
        <v>257969.94543521601</v>
      </c>
      <c r="K20" s="22">
        <f t="shared" si="1"/>
        <v>1.4611111022531986E-2</v>
      </c>
      <c r="L20" s="22">
        <f t="shared" si="2"/>
        <v>2.9647840128745884E-3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240384.8224</v>
      </c>
      <c r="F21" s="25">
        <f>VLOOKUP(C21,RA!B25:I60,8,0)</f>
        <v>23830.359799999998</v>
      </c>
      <c r="G21" s="16">
        <f t="shared" si="0"/>
        <v>216554.4626</v>
      </c>
      <c r="H21" s="27">
        <f>RA!J25</f>
        <v>9.9134211395203309</v>
      </c>
      <c r="I21" s="20">
        <f>VLOOKUP(B21,RMS!B:D,3,FALSE)</f>
        <v>240384.81924268199</v>
      </c>
      <c r="J21" s="21">
        <f>VLOOKUP(B21,RMS!B:E,4,FALSE)</f>
        <v>216554.46296868901</v>
      </c>
      <c r="K21" s="22">
        <f t="shared" si="1"/>
        <v>3.1573180167470127E-3</v>
      </c>
      <c r="L21" s="22">
        <f t="shared" si="2"/>
        <v>-3.6868901224806905E-4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594297.15899999999</v>
      </c>
      <c r="F22" s="25">
        <f>VLOOKUP(C22,RA!B26:I61,8,0)</f>
        <v>130701.2895</v>
      </c>
      <c r="G22" s="16">
        <f t="shared" si="0"/>
        <v>463595.86949999997</v>
      </c>
      <c r="H22" s="27">
        <f>RA!J26</f>
        <v>21.9925819130493</v>
      </c>
      <c r="I22" s="20">
        <f>VLOOKUP(B22,RMS!B:D,3,FALSE)</f>
        <v>594297.15489970497</v>
      </c>
      <c r="J22" s="21">
        <f>VLOOKUP(B22,RMS!B:E,4,FALSE)</f>
        <v>463595.94084119302</v>
      </c>
      <c r="K22" s="22">
        <f t="shared" si="1"/>
        <v>4.1002950165420771E-3</v>
      </c>
      <c r="L22" s="22">
        <f t="shared" si="2"/>
        <v>-7.1341193048283458E-2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335086.96399999998</v>
      </c>
      <c r="F23" s="25">
        <f>VLOOKUP(C23,RA!B27:I62,8,0)</f>
        <v>102274.2932</v>
      </c>
      <c r="G23" s="16">
        <f t="shared" si="0"/>
        <v>232812.67079999996</v>
      </c>
      <c r="H23" s="27">
        <f>RA!J27</f>
        <v>30.5217165058083</v>
      </c>
      <c r="I23" s="20">
        <f>VLOOKUP(B23,RMS!B:D,3,FALSE)</f>
        <v>335086.93638399499</v>
      </c>
      <c r="J23" s="21">
        <f>VLOOKUP(B23,RMS!B:E,4,FALSE)</f>
        <v>232812.677279942</v>
      </c>
      <c r="K23" s="22">
        <f t="shared" si="1"/>
        <v>2.7616004983428866E-2</v>
      </c>
      <c r="L23" s="22">
        <f t="shared" si="2"/>
        <v>-6.479942036094144E-3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889190.5797</v>
      </c>
      <c r="F24" s="25">
        <f>VLOOKUP(C24,RA!B28:I63,8,0)</f>
        <v>99474.112500000003</v>
      </c>
      <c r="G24" s="16">
        <f t="shared" si="0"/>
        <v>789716.46719999996</v>
      </c>
      <c r="H24" s="27">
        <f>RA!J28</f>
        <v>11.1870407504273</v>
      </c>
      <c r="I24" s="20">
        <f>VLOOKUP(B24,RMS!B:D,3,FALSE)</f>
        <v>889190.57922212395</v>
      </c>
      <c r="J24" s="21">
        <f>VLOOKUP(B24,RMS!B:E,4,FALSE)</f>
        <v>789716.48139998002</v>
      </c>
      <c r="K24" s="22">
        <f t="shared" si="1"/>
        <v>4.7787604853510857E-4</v>
      </c>
      <c r="L24" s="22">
        <f t="shared" si="2"/>
        <v>-1.4199980068951845E-2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704939.69799999997</v>
      </c>
      <c r="F25" s="25">
        <f>VLOOKUP(C25,RA!B29:I64,8,0)</f>
        <v>132757.47949999999</v>
      </c>
      <c r="G25" s="16">
        <f t="shared" si="0"/>
        <v>572182.21849999996</v>
      </c>
      <c r="H25" s="27">
        <f>RA!J29</f>
        <v>18.832458985732998</v>
      </c>
      <c r="I25" s="20">
        <f>VLOOKUP(B25,RMS!B:D,3,FALSE)</f>
        <v>704939.69840531005</v>
      </c>
      <c r="J25" s="21">
        <f>VLOOKUP(B25,RMS!B:E,4,FALSE)</f>
        <v>572182.16144241195</v>
      </c>
      <c r="K25" s="22">
        <f t="shared" si="1"/>
        <v>-4.053100710734725E-4</v>
      </c>
      <c r="L25" s="22">
        <f t="shared" si="2"/>
        <v>5.7057588011957705E-2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1257600.0197000001</v>
      </c>
      <c r="F26" s="25">
        <f>VLOOKUP(C26,RA!B30:I65,8,0)</f>
        <v>179738.72949999999</v>
      </c>
      <c r="G26" s="16">
        <f t="shared" si="0"/>
        <v>1077861.2902000002</v>
      </c>
      <c r="H26" s="27">
        <f>RA!J30</f>
        <v>14.292201549334999</v>
      </c>
      <c r="I26" s="20">
        <f>VLOOKUP(B26,RMS!B:D,3,FALSE)</f>
        <v>1257600.01634248</v>
      </c>
      <c r="J26" s="21">
        <f>VLOOKUP(B26,RMS!B:E,4,FALSE)</f>
        <v>1077861.32128351</v>
      </c>
      <c r="K26" s="22">
        <f t="shared" si="1"/>
        <v>3.3575200941413641E-3</v>
      </c>
      <c r="L26" s="22">
        <f t="shared" si="2"/>
        <v>-3.1083509791642427E-2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681107.46470000001</v>
      </c>
      <c r="F27" s="25">
        <f>VLOOKUP(C27,RA!B31:I66,8,0)</f>
        <v>49535.946000000004</v>
      </c>
      <c r="G27" s="16">
        <f t="shared" si="0"/>
        <v>631571.51870000002</v>
      </c>
      <c r="H27" s="27">
        <f>RA!J31</f>
        <v>7.2728531938522396</v>
      </c>
      <c r="I27" s="20">
        <f>VLOOKUP(B27,RMS!B:D,3,FALSE)</f>
        <v>681107.42520530999</v>
      </c>
      <c r="J27" s="21">
        <f>VLOOKUP(B27,RMS!B:E,4,FALSE)</f>
        <v>631571.52742477902</v>
      </c>
      <c r="K27" s="22">
        <f t="shared" si="1"/>
        <v>3.9494690019637346E-2</v>
      </c>
      <c r="L27" s="22">
        <f t="shared" si="2"/>
        <v>-8.724779007025063E-3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174767.44500000001</v>
      </c>
      <c r="F28" s="25">
        <f>VLOOKUP(C28,RA!B32:I67,8,0)</f>
        <v>49353.897499999999</v>
      </c>
      <c r="G28" s="16">
        <f t="shared" si="0"/>
        <v>125413.54750000002</v>
      </c>
      <c r="H28" s="27">
        <f>RA!J32</f>
        <v>28.239754549252599</v>
      </c>
      <c r="I28" s="20">
        <f>VLOOKUP(B28,RMS!B:D,3,FALSE)</f>
        <v>174767.36348266399</v>
      </c>
      <c r="J28" s="21">
        <f>VLOOKUP(B28,RMS!B:E,4,FALSE)</f>
        <v>125413.529723061</v>
      </c>
      <c r="K28" s="22">
        <f t="shared" si="1"/>
        <v>8.1517336016986519E-2</v>
      </c>
      <c r="L28" s="22">
        <f t="shared" si="2"/>
        <v>1.7776939013856463E-2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35.000300000000003</v>
      </c>
      <c r="F29" s="25">
        <f>VLOOKUP(C29,RA!B33:I68,8,0)</f>
        <v>7.1246</v>
      </c>
      <c r="G29" s="16">
        <f t="shared" si="0"/>
        <v>27.875700000000002</v>
      </c>
      <c r="H29" s="27">
        <f>RA!J33</f>
        <v>20.3558255214955</v>
      </c>
      <c r="I29" s="20">
        <f>VLOOKUP(B29,RMS!B:D,3,FALSE)</f>
        <v>35.000100000000003</v>
      </c>
      <c r="J29" s="21">
        <f>VLOOKUP(B29,RMS!B:E,4,FALSE)</f>
        <v>27.875699999999998</v>
      </c>
      <c r="K29" s="22">
        <f t="shared" si="1"/>
        <v>1.9999999999953388E-4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99272.494999999995</v>
      </c>
      <c r="F31" s="25">
        <f>VLOOKUP(C31,RA!B35:I70,8,0)</f>
        <v>10683.752200000001</v>
      </c>
      <c r="G31" s="16">
        <f t="shared" si="0"/>
        <v>88588.742799999993</v>
      </c>
      <c r="H31" s="27">
        <f>RA!J35</f>
        <v>10.762046627316099</v>
      </c>
      <c r="I31" s="20">
        <f>VLOOKUP(B31,RMS!B:D,3,FALSE)</f>
        <v>99272.494600000005</v>
      </c>
      <c r="J31" s="21">
        <f>VLOOKUP(B31,RMS!B:E,4,FALSE)</f>
        <v>88588.746599999999</v>
      </c>
      <c r="K31" s="22">
        <f t="shared" si="1"/>
        <v>3.9999998989515007E-4</v>
      </c>
      <c r="L31" s="22">
        <f t="shared" si="2"/>
        <v>-3.8000000058673322E-3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325114.52909999999</v>
      </c>
      <c r="F35" s="25">
        <f>VLOOKUP(C35,RA!B8:I74,8,0)</f>
        <v>17483.9594</v>
      </c>
      <c r="G35" s="16">
        <f t="shared" si="0"/>
        <v>307630.56969999999</v>
      </c>
      <c r="H35" s="27">
        <f>RA!J39</f>
        <v>5.3777846989490303</v>
      </c>
      <c r="I35" s="20">
        <f>VLOOKUP(B35,RMS!B:D,3,FALSE)</f>
        <v>325114.52991452999</v>
      </c>
      <c r="J35" s="21">
        <f>VLOOKUP(B35,RMS!B:E,4,FALSE)</f>
        <v>307630.56837606803</v>
      </c>
      <c r="K35" s="22">
        <f t="shared" si="1"/>
        <v>-8.1453000893816352E-4</v>
      </c>
      <c r="L35" s="22">
        <f t="shared" si="2"/>
        <v>1.3239319669082761E-3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457900.1005</v>
      </c>
      <c r="F36" s="25">
        <f>VLOOKUP(C36,RA!B8:I75,8,0)</f>
        <v>31265.1594</v>
      </c>
      <c r="G36" s="16">
        <f t="shared" si="0"/>
        <v>426634.9411</v>
      </c>
      <c r="H36" s="27">
        <f>RA!J40</f>
        <v>6.8279433365182198</v>
      </c>
      <c r="I36" s="20">
        <f>VLOOKUP(B36,RMS!B:D,3,FALSE)</f>
        <v>457900.09135726502</v>
      </c>
      <c r="J36" s="21">
        <f>VLOOKUP(B36,RMS!B:E,4,FALSE)</f>
        <v>426634.94430085499</v>
      </c>
      <c r="K36" s="22">
        <f t="shared" si="1"/>
        <v>9.1427349834702909E-3</v>
      </c>
      <c r="L36" s="22">
        <f t="shared" si="2"/>
        <v>-3.2008549897000194E-3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40203.654399999999</v>
      </c>
      <c r="F39" s="25">
        <f>VLOOKUP(C39,RA!B8:I78,8,0)</f>
        <v>3982.4915000000001</v>
      </c>
      <c r="G39" s="16">
        <f t="shared" si="0"/>
        <v>36221.162899999996</v>
      </c>
      <c r="H39" s="27">
        <f>RA!J43</f>
        <v>9.9057947826752795</v>
      </c>
      <c r="I39" s="20">
        <f>VLOOKUP(B39,RMS!B:D,3,FALSE)</f>
        <v>40203.6544134332</v>
      </c>
      <c r="J39" s="21">
        <f>VLOOKUP(B39,RMS!B:E,4,FALSE)</f>
        <v>36221.163285681898</v>
      </c>
      <c r="K39" s="22">
        <f t="shared" si="1"/>
        <v>-1.3433200365398079E-5</v>
      </c>
      <c r="L39" s="22">
        <f t="shared" si="2"/>
        <v>-3.8568190211663023E-4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17324582.999400001</v>
      </c>
      <c r="E7" s="62">
        <v>25205867</v>
      </c>
      <c r="F7" s="63">
        <v>68.732343146141304</v>
      </c>
      <c r="G7" s="62">
        <v>18877738.912799999</v>
      </c>
      <c r="H7" s="63">
        <v>-8.2274467327593008</v>
      </c>
      <c r="I7" s="62">
        <v>2177706.9723</v>
      </c>
      <c r="J7" s="63">
        <v>12.570039765894601</v>
      </c>
      <c r="K7" s="62">
        <v>91693.9935999999</v>
      </c>
      <c r="L7" s="63">
        <v>0.485725509943498</v>
      </c>
      <c r="M7" s="63">
        <v>22.749723256682302</v>
      </c>
      <c r="N7" s="62">
        <v>414689886.05949998</v>
      </c>
      <c r="O7" s="62">
        <v>2029891943.9888999</v>
      </c>
      <c r="P7" s="62">
        <v>1083292</v>
      </c>
      <c r="Q7" s="62">
        <v>1112298</v>
      </c>
      <c r="R7" s="63">
        <v>-2.60775439675339</v>
      </c>
      <c r="S7" s="62">
        <v>15.9925329453185</v>
      </c>
      <c r="T7" s="62">
        <v>16.2828985153259</v>
      </c>
      <c r="U7" s="64">
        <v>-1.8156321515810701</v>
      </c>
      <c r="V7" s="52"/>
      <c r="W7" s="52"/>
    </row>
    <row r="8" spans="1:23" ht="14.25" thickBot="1">
      <c r="A8" s="49">
        <v>41721</v>
      </c>
      <c r="B8" s="39" t="s">
        <v>6</v>
      </c>
      <c r="C8" s="40"/>
      <c r="D8" s="65">
        <v>704079.59920000006</v>
      </c>
      <c r="E8" s="65">
        <v>806495</v>
      </c>
      <c r="F8" s="66">
        <v>87.3011734976658</v>
      </c>
      <c r="G8" s="65">
        <v>625008.7513</v>
      </c>
      <c r="H8" s="66">
        <v>12.6511585214663</v>
      </c>
      <c r="I8" s="65">
        <v>138948.85829999999</v>
      </c>
      <c r="J8" s="66">
        <v>19.734822377736599</v>
      </c>
      <c r="K8" s="65">
        <v>128839.26459999999</v>
      </c>
      <c r="L8" s="66">
        <v>20.6139936972111</v>
      </c>
      <c r="M8" s="66">
        <v>7.8466713787809006E-2</v>
      </c>
      <c r="N8" s="65">
        <v>17534120.8453</v>
      </c>
      <c r="O8" s="65">
        <v>84840188.222900003</v>
      </c>
      <c r="P8" s="65">
        <v>38704</v>
      </c>
      <c r="Q8" s="65">
        <v>40040</v>
      </c>
      <c r="R8" s="66">
        <v>-3.33666333666334</v>
      </c>
      <c r="S8" s="65">
        <v>18.191391050020702</v>
      </c>
      <c r="T8" s="65">
        <v>17.972190571928099</v>
      </c>
      <c r="U8" s="67">
        <v>1.20496820440978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149875.723</v>
      </c>
      <c r="E9" s="65">
        <v>174650</v>
      </c>
      <c r="F9" s="66">
        <v>85.814900085886094</v>
      </c>
      <c r="G9" s="65">
        <v>149717.92730000001</v>
      </c>
      <c r="H9" s="66">
        <v>0.105395327630875</v>
      </c>
      <c r="I9" s="65">
        <v>30677.0504</v>
      </c>
      <c r="J9" s="66">
        <v>20.468325213683901</v>
      </c>
      <c r="K9" s="65">
        <v>30403.7647</v>
      </c>
      <c r="L9" s="66">
        <v>20.3073641535779</v>
      </c>
      <c r="M9" s="66">
        <v>8.9885480530640001E-3</v>
      </c>
      <c r="N9" s="65">
        <v>2914125.0691999998</v>
      </c>
      <c r="O9" s="65">
        <v>14175270.147</v>
      </c>
      <c r="P9" s="65">
        <v>9452</v>
      </c>
      <c r="Q9" s="65">
        <v>10000</v>
      </c>
      <c r="R9" s="66">
        <v>-5.48</v>
      </c>
      <c r="S9" s="65">
        <v>15.8565089928058</v>
      </c>
      <c r="T9" s="65">
        <v>16.182210600000001</v>
      </c>
      <c r="U9" s="67">
        <v>-2.0540562070883301</v>
      </c>
      <c r="V9" s="52"/>
      <c r="W9" s="52"/>
    </row>
    <row r="10" spans="1:23" ht="14.25" thickBot="1">
      <c r="A10" s="50"/>
      <c r="B10" s="39" t="s">
        <v>8</v>
      </c>
      <c r="C10" s="40"/>
      <c r="D10" s="65">
        <v>197444.09520000001</v>
      </c>
      <c r="E10" s="65">
        <v>236352</v>
      </c>
      <c r="F10" s="66">
        <v>83.538152924451694</v>
      </c>
      <c r="G10" s="65">
        <v>176947.68919999999</v>
      </c>
      <c r="H10" s="66">
        <v>11.583313742421</v>
      </c>
      <c r="I10" s="65">
        <v>47783.7552</v>
      </c>
      <c r="J10" s="66">
        <v>24.201156864983801</v>
      </c>
      <c r="K10" s="65">
        <v>45472.9663</v>
      </c>
      <c r="L10" s="66">
        <v>25.6985363898157</v>
      </c>
      <c r="M10" s="66">
        <v>5.0816761870228003E-2</v>
      </c>
      <c r="N10" s="65">
        <v>3588560.63</v>
      </c>
      <c r="O10" s="65">
        <v>20013061.4615</v>
      </c>
      <c r="P10" s="65">
        <v>108356</v>
      </c>
      <c r="Q10" s="65">
        <v>111323</v>
      </c>
      <c r="R10" s="66">
        <v>-2.6652174303603</v>
      </c>
      <c r="S10" s="65">
        <v>1.8221796227250899</v>
      </c>
      <c r="T10" s="65">
        <v>1.9370014399540101</v>
      </c>
      <c r="U10" s="67">
        <v>-6.3013445983551701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63241.183799999999</v>
      </c>
      <c r="E11" s="65">
        <v>66406</v>
      </c>
      <c r="F11" s="66">
        <v>95.234141192061003</v>
      </c>
      <c r="G11" s="65">
        <v>51052.3488</v>
      </c>
      <c r="H11" s="66">
        <v>23.875169872693501</v>
      </c>
      <c r="I11" s="65">
        <v>11879.482099999999</v>
      </c>
      <c r="J11" s="66">
        <v>18.7844081754839</v>
      </c>
      <c r="K11" s="65">
        <v>9415.3304000000007</v>
      </c>
      <c r="L11" s="66">
        <v>18.442501905025001</v>
      </c>
      <c r="M11" s="66">
        <v>0.261716965344095</v>
      </c>
      <c r="N11" s="65">
        <v>1672996.6118000001</v>
      </c>
      <c r="O11" s="65">
        <v>8883343.7045000009</v>
      </c>
      <c r="P11" s="65">
        <v>5938</v>
      </c>
      <c r="Q11" s="65">
        <v>6022</v>
      </c>
      <c r="R11" s="66">
        <v>-1.3948854201262</v>
      </c>
      <c r="S11" s="65">
        <v>10.650249882115199</v>
      </c>
      <c r="T11" s="65">
        <v>12.2056827133843</v>
      </c>
      <c r="U11" s="67">
        <v>-14.604660439761901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114532.7188</v>
      </c>
      <c r="E12" s="65">
        <v>180072</v>
      </c>
      <c r="F12" s="66">
        <v>63.603846683548802</v>
      </c>
      <c r="G12" s="65">
        <v>165325.3953</v>
      </c>
      <c r="H12" s="66">
        <v>-30.722851990059599</v>
      </c>
      <c r="I12" s="65">
        <v>13752.000700000001</v>
      </c>
      <c r="J12" s="66">
        <v>12.007049901621601</v>
      </c>
      <c r="K12" s="65">
        <v>19713.106899999999</v>
      </c>
      <c r="L12" s="66">
        <v>11.9238226312591</v>
      </c>
      <c r="M12" s="66">
        <v>-0.302393033743453</v>
      </c>
      <c r="N12" s="65">
        <v>4827395.6996999998</v>
      </c>
      <c r="O12" s="65">
        <v>24357730.705899999</v>
      </c>
      <c r="P12" s="65">
        <v>1213</v>
      </c>
      <c r="Q12" s="65">
        <v>1289</v>
      </c>
      <c r="R12" s="66">
        <v>-5.8960434445306404</v>
      </c>
      <c r="S12" s="65">
        <v>94.421037757625697</v>
      </c>
      <c r="T12" s="65">
        <v>87.505329868114799</v>
      </c>
      <c r="U12" s="67">
        <v>7.3243294648626804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271368.0062</v>
      </c>
      <c r="E13" s="65">
        <v>487153</v>
      </c>
      <c r="F13" s="66">
        <v>55.7048824907165</v>
      </c>
      <c r="G13" s="65">
        <v>321945.071</v>
      </c>
      <c r="H13" s="66">
        <v>-15.709842875650001</v>
      </c>
      <c r="I13" s="65">
        <v>62812.167600000001</v>
      </c>
      <c r="J13" s="66">
        <v>23.1464896984603</v>
      </c>
      <c r="K13" s="65">
        <v>62258.9571</v>
      </c>
      <c r="L13" s="66">
        <v>19.3383787198904</v>
      </c>
      <c r="M13" s="66">
        <v>8.8856371158199995E-3</v>
      </c>
      <c r="N13" s="65">
        <v>10710291.526000001</v>
      </c>
      <c r="O13" s="65">
        <v>41789577.6448</v>
      </c>
      <c r="P13" s="65">
        <v>13677</v>
      </c>
      <c r="Q13" s="65">
        <v>14059</v>
      </c>
      <c r="R13" s="66">
        <v>-2.7171207055978401</v>
      </c>
      <c r="S13" s="65">
        <v>19.841193697448301</v>
      </c>
      <c r="T13" s="65">
        <v>20.134482580553399</v>
      </c>
      <c r="U13" s="67">
        <v>-1.4781816435915001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168611.25940000001</v>
      </c>
      <c r="E14" s="65">
        <v>164164</v>
      </c>
      <c r="F14" s="66">
        <v>102.709034502083</v>
      </c>
      <c r="G14" s="65">
        <v>163696.9718</v>
      </c>
      <c r="H14" s="66">
        <v>3.0020638414766299</v>
      </c>
      <c r="I14" s="65">
        <v>32855.746099999997</v>
      </c>
      <c r="J14" s="66">
        <v>19.486092575855601</v>
      </c>
      <c r="K14" s="65">
        <v>31454.440999999999</v>
      </c>
      <c r="L14" s="66">
        <v>19.215041459917799</v>
      </c>
      <c r="M14" s="66">
        <v>4.4550310081809999E-2</v>
      </c>
      <c r="N14" s="65">
        <v>3208409.7311999998</v>
      </c>
      <c r="O14" s="65">
        <v>17401148.037500001</v>
      </c>
      <c r="P14" s="65">
        <v>3947</v>
      </c>
      <c r="Q14" s="65">
        <v>2670</v>
      </c>
      <c r="R14" s="66">
        <v>47.827715355805204</v>
      </c>
      <c r="S14" s="65">
        <v>42.718839473017503</v>
      </c>
      <c r="T14" s="65">
        <v>57.128464719101103</v>
      </c>
      <c r="U14" s="67">
        <v>-33.731312516542502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101779.3018</v>
      </c>
      <c r="E15" s="65">
        <v>108652</v>
      </c>
      <c r="F15" s="66">
        <v>93.674577366270299</v>
      </c>
      <c r="G15" s="65">
        <v>97133.790099999998</v>
      </c>
      <c r="H15" s="66">
        <v>4.7825907907201204</v>
      </c>
      <c r="I15" s="65">
        <v>14098.366900000001</v>
      </c>
      <c r="J15" s="66">
        <v>13.8518997975677</v>
      </c>
      <c r="K15" s="65">
        <v>22288.750700000001</v>
      </c>
      <c r="L15" s="66">
        <v>22.9464439481395</v>
      </c>
      <c r="M15" s="66">
        <v>-0.36746715463060903</v>
      </c>
      <c r="N15" s="65">
        <v>2886369.2305000001</v>
      </c>
      <c r="O15" s="65">
        <v>12747298.6141</v>
      </c>
      <c r="P15" s="65">
        <v>3682</v>
      </c>
      <c r="Q15" s="65">
        <v>4063</v>
      </c>
      <c r="R15" s="66">
        <v>-9.3773074083189805</v>
      </c>
      <c r="S15" s="65">
        <v>27.642395926127101</v>
      </c>
      <c r="T15" s="65">
        <v>28.008476372138801</v>
      </c>
      <c r="U15" s="67">
        <v>-1.3243441233894599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976973.62560000003</v>
      </c>
      <c r="E16" s="65">
        <v>1229837</v>
      </c>
      <c r="F16" s="66">
        <v>79.439277367651201</v>
      </c>
      <c r="G16" s="65">
        <v>908301.87080000003</v>
      </c>
      <c r="H16" s="66">
        <v>7.5604550653976199</v>
      </c>
      <c r="I16" s="65">
        <v>43004.565999999999</v>
      </c>
      <c r="J16" s="66">
        <v>4.4018144270362596</v>
      </c>
      <c r="K16" s="65">
        <v>48889.2091</v>
      </c>
      <c r="L16" s="66">
        <v>5.3824846861693798</v>
      </c>
      <c r="M16" s="66">
        <v>-0.12036691139681401</v>
      </c>
      <c r="N16" s="65">
        <v>18841104.161600001</v>
      </c>
      <c r="O16" s="65">
        <v>98868505.115500003</v>
      </c>
      <c r="P16" s="65">
        <v>56413</v>
      </c>
      <c r="Q16" s="65">
        <v>60363</v>
      </c>
      <c r="R16" s="66">
        <v>-6.5437436840448697</v>
      </c>
      <c r="S16" s="65">
        <v>17.318235612358901</v>
      </c>
      <c r="T16" s="65">
        <v>16.269808117555499</v>
      </c>
      <c r="U16" s="67">
        <v>6.0538932387269702</v>
      </c>
      <c r="V16" s="52"/>
      <c r="W16" s="52"/>
    </row>
    <row r="17" spans="1:21" ht="12" thickBot="1">
      <c r="A17" s="50"/>
      <c r="B17" s="39" t="s">
        <v>15</v>
      </c>
      <c r="C17" s="40"/>
      <c r="D17" s="65">
        <v>516407.1691</v>
      </c>
      <c r="E17" s="65">
        <v>1058438</v>
      </c>
      <c r="F17" s="66">
        <v>48.789553011135297</v>
      </c>
      <c r="G17" s="65">
        <v>815059.2291</v>
      </c>
      <c r="H17" s="66">
        <v>-36.641761645932903</v>
      </c>
      <c r="I17" s="65">
        <v>33509.234400000001</v>
      </c>
      <c r="J17" s="66">
        <v>6.4889173514767897</v>
      </c>
      <c r="K17" s="65">
        <v>44821.835899999998</v>
      </c>
      <c r="L17" s="66">
        <v>5.49921211854664</v>
      </c>
      <c r="M17" s="66">
        <v>-0.25239040911307198</v>
      </c>
      <c r="N17" s="65">
        <v>14877464.9716</v>
      </c>
      <c r="O17" s="65">
        <v>119034126.46359999</v>
      </c>
      <c r="P17" s="65">
        <v>14145</v>
      </c>
      <c r="Q17" s="65">
        <v>14860</v>
      </c>
      <c r="R17" s="66">
        <v>-4.8115746971736204</v>
      </c>
      <c r="S17" s="65">
        <v>36.508106687875603</v>
      </c>
      <c r="T17" s="65">
        <v>36.9686281628533</v>
      </c>
      <c r="U17" s="67">
        <v>-1.2614225079239001</v>
      </c>
    </row>
    <row r="18" spans="1:21" ht="12" thickBot="1">
      <c r="A18" s="50"/>
      <c r="B18" s="39" t="s">
        <v>16</v>
      </c>
      <c r="C18" s="40"/>
      <c r="D18" s="65">
        <v>2277044.5</v>
      </c>
      <c r="E18" s="65">
        <v>2781167</v>
      </c>
      <c r="F18" s="66">
        <v>81.873706253525995</v>
      </c>
      <c r="G18" s="65">
        <v>2258312.3835</v>
      </c>
      <c r="H18" s="66">
        <v>0.82947410804912203</v>
      </c>
      <c r="I18" s="65">
        <v>302332.67210000003</v>
      </c>
      <c r="J18" s="66">
        <v>13.2774160584038</v>
      </c>
      <c r="K18" s="65">
        <v>307449.71149999998</v>
      </c>
      <c r="L18" s="66">
        <v>13.614135659279601</v>
      </c>
      <c r="M18" s="66">
        <v>-1.6643500411936001E-2</v>
      </c>
      <c r="N18" s="65">
        <v>46449273.681100003</v>
      </c>
      <c r="O18" s="65">
        <v>288263353.83569998</v>
      </c>
      <c r="P18" s="65">
        <v>116280</v>
      </c>
      <c r="Q18" s="65">
        <v>119761</v>
      </c>
      <c r="R18" s="66">
        <v>-2.90662235619275</v>
      </c>
      <c r="S18" s="65">
        <v>19.582426040591699</v>
      </c>
      <c r="T18" s="65">
        <v>19.625106441997001</v>
      </c>
      <c r="U18" s="67">
        <v>-0.217952572969417</v>
      </c>
    </row>
    <row r="19" spans="1:21" ht="12" thickBot="1">
      <c r="A19" s="50"/>
      <c r="B19" s="39" t="s">
        <v>17</v>
      </c>
      <c r="C19" s="40"/>
      <c r="D19" s="65">
        <v>676509.71070000005</v>
      </c>
      <c r="E19" s="65">
        <v>889105</v>
      </c>
      <c r="F19" s="66">
        <v>76.088843353709606</v>
      </c>
      <c r="G19" s="65">
        <v>850916.18059999996</v>
      </c>
      <c r="H19" s="66">
        <v>-20.4963160739313</v>
      </c>
      <c r="I19" s="65">
        <v>76316.830300000001</v>
      </c>
      <c r="J19" s="66">
        <v>11.2809659777142</v>
      </c>
      <c r="K19" s="65">
        <v>68613.892399999997</v>
      </c>
      <c r="L19" s="66">
        <v>8.0635312812619002</v>
      </c>
      <c r="M19" s="66">
        <v>0.11226498935658701</v>
      </c>
      <c r="N19" s="65">
        <v>17332428.697799999</v>
      </c>
      <c r="O19" s="65">
        <v>86656078.589000002</v>
      </c>
      <c r="P19" s="65">
        <v>19992</v>
      </c>
      <c r="Q19" s="65">
        <v>19659</v>
      </c>
      <c r="R19" s="66">
        <v>1.6938806653441301</v>
      </c>
      <c r="S19" s="65">
        <v>33.839021143457401</v>
      </c>
      <c r="T19" s="65">
        <v>41.068285497736397</v>
      </c>
      <c r="U19" s="67">
        <v>-21.363692299582802</v>
      </c>
    </row>
    <row r="20" spans="1:21" ht="12" thickBot="1">
      <c r="A20" s="50"/>
      <c r="B20" s="39" t="s">
        <v>18</v>
      </c>
      <c r="C20" s="40"/>
      <c r="D20" s="65">
        <v>851724.53020000004</v>
      </c>
      <c r="E20" s="65">
        <v>1188289</v>
      </c>
      <c r="F20" s="66">
        <v>71.6765475570337</v>
      </c>
      <c r="G20" s="65">
        <v>896520.97629999998</v>
      </c>
      <c r="H20" s="66">
        <v>-4.9966980454688104</v>
      </c>
      <c r="I20" s="65">
        <v>59852.124600000003</v>
      </c>
      <c r="J20" s="66">
        <v>7.0271692874626597</v>
      </c>
      <c r="K20" s="65">
        <v>70025.535999999993</v>
      </c>
      <c r="L20" s="66">
        <v>7.8108084307184802</v>
      </c>
      <c r="M20" s="66">
        <v>-0.145281449898505</v>
      </c>
      <c r="N20" s="65">
        <v>21191094.864999998</v>
      </c>
      <c r="O20" s="65">
        <v>119116194.3989</v>
      </c>
      <c r="P20" s="65">
        <v>39753</v>
      </c>
      <c r="Q20" s="65">
        <v>39629</v>
      </c>
      <c r="R20" s="66">
        <v>0.31290216760453399</v>
      </c>
      <c r="S20" s="65">
        <v>21.425415193821902</v>
      </c>
      <c r="T20" s="65">
        <v>22.385348199550801</v>
      </c>
      <c r="U20" s="67">
        <v>-4.4803472746973103</v>
      </c>
    </row>
    <row r="21" spans="1:21" ht="12" thickBot="1">
      <c r="A21" s="50"/>
      <c r="B21" s="39" t="s">
        <v>19</v>
      </c>
      <c r="C21" s="40"/>
      <c r="D21" s="65">
        <v>441293.75199999998</v>
      </c>
      <c r="E21" s="65">
        <v>475678</v>
      </c>
      <c r="F21" s="66">
        <v>92.771528639121399</v>
      </c>
      <c r="G21" s="65">
        <v>410336.87829999998</v>
      </c>
      <c r="H21" s="66">
        <v>7.5442582271065604</v>
      </c>
      <c r="I21" s="65">
        <v>55222.597399999999</v>
      </c>
      <c r="J21" s="66">
        <v>12.5137954366506</v>
      </c>
      <c r="K21" s="65">
        <v>57128.6728</v>
      </c>
      <c r="L21" s="66">
        <v>13.9223832468289</v>
      </c>
      <c r="M21" s="66">
        <v>-3.3364601461561998E-2</v>
      </c>
      <c r="N21" s="65">
        <v>10431175.983899999</v>
      </c>
      <c r="O21" s="65">
        <v>50706515.537100002</v>
      </c>
      <c r="P21" s="65">
        <v>39981</v>
      </c>
      <c r="Q21" s="65">
        <v>42723</v>
      </c>
      <c r="R21" s="66">
        <v>-6.4180886173723799</v>
      </c>
      <c r="S21" s="65">
        <v>11.037586653660499</v>
      </c>
      <c r="T21" s="65">
        <v>11.0949637127543</v>
      </c>
      <c r="U21" s="67">
        <v>-0.51983337385383099</v>
      </c>
    </row>
    <row r="22" spans="1:21" ht="12" thickBot="1">
      <c r="A22" s="50"/>
      <c r="B22" s="39" t="s">
        <v>20</v>
      </c>
      <c r="C22" s="40"/>
      <c r="D22" s="65">
        <v>1244349.4125999999</v>
      </c>
      <c r="E22" s="65">
        <v>1353528</v>
      </c>
      <c r="F22" s="66">
        <v>91.933776959176299</v>
      </c>
      <c r="G22" s="65">
        <v>1132842.3759999999</v>
      </c>
      <c r="H22" s="66">
        <v>9.8431201870929907</v>
      </c>
      <c r="I22" s="65">
        <v>175413.29670000001</v>
      </c>
      <c r="J22" s="66">
        <v>14.0967878414057</v>
      </c>
      <c r="K22" s="65">
        <v>151697.75399999999</v>
      </c>
      <c r="L22" s="66">
        <v>13.3908968461822</v>
      </c>
      <c r="M22" s="66">
        <v>0.156334171565915</v>
      </c>
      <c r="N22" s="65">
        <v>26133132.3314</v>
      </c>
      <c r="O22" s="65">
        <v>131682903.32879999</v>
      </c>
      <c r="P22" s="65">
        <v>78430</v>
      </c>
      <c r="Q22" s="65">
        <v>83795</v>
      </c>
      <c r="R22" s="66">
        <v>-6.4025299838892504</v>
      </c>
      <c r="S22" s="65">
        <v>15.865732660971601</v>
      </c>
      <c r="T22" s="65">
        <v>15.7644965355928</v>
      </c>
      <c r="U22" s="67">
        <v>0.63808036818735803</v>
      </c>
    </row>
    <row r="23" spans="1:21" ht="12" thickBot="1">
      <c r="A23" s="50"/>
      <c r="B23" s="39" t="s">
        <v>21</v>
      </c>
      <c r="C23" s="40"/>
      <c r="D23" s="65">
        <v>2464966.0177000002</v>
      </c>
      <c r="E23" s="65">
        <v>3500753</v>
      </c>
      <c r="F23" s="66">
        <v>70.412451769662098</v>
      </c>
      <c r="G23" s="65">
        <v>2863336.5112999999</v>
      </c>
      <c r="H23" s="66">
        <v>-13.9128073849459</v>
      </c>
      <c r="I23" s="65">
        <v>201647.11499999999</v>
      </c>
      <c r="J23" s="66">
        <v>8.1805231208887808</v>
      </c>
      <c r="K23" s="65">
        <v>212503.4246</v>
      </c>
      <c r="L23" s="66">
        <v>7.4215316209382598</v>
      </c>
      <c r="M23" s="66">
        <v>-5.1087692447474999E-2</v>
      </c>
      <c r="N23" s="65">
        <v>76909463.771699995</v>
      </c>
      <c r="O23" s="65">
        <v>265888792.4165</v>
      </c>
      <c r="P23" s="65">
        <v>92510</v>
      </c>
      <c r="Q23" s="65">
        <v>94927</v>
      </c>
      <c r="R23" s="66">
        <v>-2.54616705468412</v>
      </c>
      <c r="S23" s="65">
        <v>26.645400688574199</v>
      </c>
      <c r="T23" s="65">
        <v>28.063664169309</v>
      </c>
      <c r="U23" s="67">
        <v>-5.3227327947183101</v>
      </c>
    </row>
    <row r="24" spans="1:21" ht="12" thickBot="1">
      <c r="A24" s="50"/>
      <c r="B24" s="39" t="s">
        <v>22</v>
      </c>
      <c r="C24" s="40"/>
      <c r="D24" s="65">
        <v>304482.46230000001</v>
      </c>
      <c r="E24" s="65">
        <v>332231</v>
      </c>
      <c r="F24" s="66">
        <v>91.647818024206103</v>
      </c>
      <c r="G24" s="65">
        <v>315199.09080000001</v>
      </c>
      <c r="H24" s="66">
        <v>-3.3999553973332701</v>
      </c>
      <c r="I24" s="65">
        <v>46512.513899999998</v>
      </c>
      <c r="J24" s="66">
        <v>15.275925433817701</v>
      </c>
      <c r="K24" s="65">
        <v>-475272.26919999998</v>
      </c>
      <c r="L24" s="66">
        <v>-150.78478430687201</v>
      </c>
      <c r="M24" s="66">
        <v>-1.0978649858496701</v>
      </c>
      <c r="N24" s="65">
        <v>6252858.5955999997</v>
      </c>
      <c r="O24" s="65">
        <v>32846468.160100002</v>
      </c>
      <c r="P24" s="65">
        <v>35821</v>
      </c>
      <c r="Q24" s="65">
        <v>35753</v>
      </c>
      <c r="R24" s="66">
        <v>0.19019382988840799</v>
      </c>
      <c r="S24" s="65">
        <v>8.5001106138857097</v>
      </c>
      <c r="T24" s="65">
        <v>8.6677638324056705</v>
      </c>
      <c r="U24" s="67">
        <v>-1.97236513894402</v>
      </c>
    </row>
    <row r="25" spans="1:21" ht="12" thickBot="1">
      <c r="A25" s="50"/>
      <c r="B25" s="39" t="s">
        <v>23</v>
      </c>
      <c r="C25" s="40"/>
      <c r="D25" s="65">
        <v>240384.8224</v>
      </c>
      <c r="E25" s="65">
        <v>252348</v>
      </c>
      <c r="F25" s="66">
        <v>95.259254045999995</v>
      </c>
      <c r="G25" s="65">
        <v>226629.36170000001</v>
      </c>
      <c r="H25" s="66">
        <v>6.0695845396276296</v>
      </c>
      <c r="I25" s="65">
        <v>23830.359799999998</v>
      </c>
      <c r="J25" s="66">
        <v>9.9134211395203309</v>
      </c>
      <c r="K25" s="65">
        <v>18890.3933</v>
      </c>
      <c r="L25" s="66">
        <v>8.3353688852577292</v>
      </c>
      <c r="M25" s="66">
        <v>0.26150681044846202</v>
      </c>
      <c r="N25" s="65">
        <v>5276597.8986999998</v>
      </c>
      <c r="O25" s="65">
        <v>35571830.973999999</v>
      </c>
      <c r="P25" s="65">
        <v>18737</v>
      </c>
      <c r="Q25" s="65">
        <v>19093</v>
      </c>
      <c r="R25" s="66">
        <v>-1.86455769130047</v>
      </c>
      <c r="S25" s="65">
        <v>12.8294189251214</v>
      </c>
      <c r="T25" s="65">
        <v>13.065888247001499</v>
      </c>
      <c r="U25" s="67">
        <v>-1.84318029725468</v>
      </c>
    </row>
    <row r="26" spans="1:21" ht="12" thickBot="1">
      <c r="A26" s="50"/>
      <c r="B26" s="39" t="s">
        <v>24</v>
      </c>
      <c r="C26" s="40"/>
      <c r="D26" s="65">
        <v>594297.15899999999</v>
      </c>
      <c r="E26" s="65">
        <v>684363</v>
      </c>
      <c r="F26" s="66">
        <v>86.839463705664997</v>
      </c>
      <c r="G26" s="65">
        <v>528512.02980000002</v>
      </c>
      <c r="H26" s="66">
        <v>12.4472340250977</v>
      </c>
      <c r="I26" s="65">
        <v>130701.2895</v>
      </c>
      <c r="J26" s="66">
        <v>21.9925819130493</v>
      </c>
      <c r="K26" s="65">
        <v>100883.6516</v>
      </c>
      <c r="L26" s="66">
        <v>19.088241309885898</v>
      </c>
      <c r="M26" s="66">
        <v>0.29556461752817798</v>
      </c>
      <c r="N26" s="65">
        <v>12428350.561799999</v>
      </c>
      <c r="O26" s="65">
        <v>65616283.420299999</v>
      </c>
      <c r="P26" s="65">
        <v>44146</v>
      </c>
      <c r="Q26" s="65">
        <v>45543</v>
      </c>
      <c r="R26" s="66">
        <v>-3.0674307797027001</v>
      </c>
      <c r="S26" s="65">
        <v>13.462083971367701</v>
      </c>
      <c r="T26" s="65">
        <v>12.664836460048701</v>
      </c>
      <c r="U26" s="67">
        <v>5.92217009650689</v>
      </c>
    </row>
    <row r="27" spans="1:21" ht="12" thickBot="1">
      <c r="A27" s="50"/>
      <c r="B27" s="39" t="s">
        <v>25</v>
      </c>
      <c r="C27" s="40"/>
      <c r="D27" s="65">
        <v>335086.96399999998</v>
      </c>
      <c r="E27" s="65">
        <v>405119</v>
      </c>
      <c r="F27" s="66">
        <v>82.713218585156497</v>
      </c>
      <c r="G27" s="65">
        <v>340236.14059999998</v>
      </c>
      <c r="H27" s="66">
        <v>-1.5134125936532199</v>
      </c>
      <c r="I27" s="65">
        <v>102274.2932</v>
      </c>
      <c r="J27" s="66">
        <v>30.5217165058083</v>
      </c>
      <c r="K27" s="65">
        <v>-677219.13419999997</v>
      </c>
      <c r="L27" s="66">
        <v>-199.04385613055001</v>
      </c>
      <c r="M27" s="66">
        <v>-1.1510209739138799</v>
      </c>
      <c r="N27" s="65">
        <v>6824349.6745999996</v>
      </c>
      <c r="O27" s="65">
        <v>25546396.5348</v>
      </c>
      <c r="P27" s="65">
        <v>45580</v>
      </c>
      <c r="Q27" s="65">
        <v>45318</v>
      </c>
      <c r="R27" s="66">
        <v>0.57813672271502803</v>
      </c>
      <c r="S27" s="65">
        <v>7.3516227292672198</v>
      </c>
      <c r="T27" s="65">
        <v>7.3440292422436997</v>
      </c>
      <c r="U27" s="67">
        <v>0.10328994431788401</v>
      </c>
    </row>
    <row r="28" spans="1:21" ht="12" thickBot="1">
      <c r="A28" s="50"/>
      <c r="B28" s="39" t="s">
        <v>26</v>
      </c>
      <c r="C28" s="40"/>
      <c r="D28" s="65">
        <v>889190.5797</v>
      </c>
      <c r="E28" s="65">
        <v>1103222</v>
      </c>
      <c r="F28" s="66">
        <v>80.599424204738497</v>
      </c>
      <c r="G28" s="65">
        <v>915643.3088</v>
      </c>
      <c r="H28" s="66">
        <v>-2.8889774921926499</v>
      </c>
      <c r="I28" s="65">
        <v>99474.112500000003</v>
      </c>
      <c r="J28" s="66">
        <v>11.1870407504273</v>
      </c>
      <c r="K28" s="65">
        <v>34210.338300000003</v>
      </c>
      <c r="L28" s="66">
        <v>3.73620797216708</v>
      </c>
      <c r="M28" s="66">
        <v>1.9077208073092899</v>
      </c>
      <c r="N28" s="65">
        <v>18711963.380199999</v>
      </c>
      <c r="O28" s="65">
        <v>90149416.789299995</v>
      </c>
      <c r="P28" s="65">
        <v>49256</v>
      </c>
      <c r="Q28" s="65">
        <v>49738</v>
      </c>
      <c r="R28" s="66">
        <v>-0.96907796855523198</v>
      </c>
      <c r="S28" s="65">
        <v>18.0524317788696</v>
      </c>
      <c r="T28" s="65">
        <v>18.849163667618299</v>
      </c>
      <c r="U28" s="67">
        <v>-4.4134324865933996</v>
      </c>
    </row>
    <row r="29" spans="1:21" ht="12" thickBot="1">
      <c r="A29" s="50"/>
      <c r="B29" s="39" t="s">
        <v>27</v>
      </c>
      <c r="C29" s="40"/>
      <c r="D29" s="65">
        <v>704939.69799999997</v>
      </c>
      <c r="E29" s="65">
        <v>722869</v>
      </c>
      <c r="F29" s="66">
        <v>97.519702463378593</v>
      </c>
      <c r="G29" s="65">
        <v>661763.56590000005</v>
      </c>
      <c r="H29" s="66">
        <v>6.5244045343113299</v>
      </c>
      <c r="I29" s="65">
        <v>132757.47949999999</v>
      </c>
      <c r="J29" s="66">
        <v>18.832458985732998</v>
      </c>
      <c r="K29" s="65">
        <v>148687.4822</v>
      </c>
      <c r="L29" s="66">
        <v>22.468369348467299</v>
      </c>
      <c r="M29" s="66">
        <v>-0.107137483695988</v>
      </c>
      <c r="N29" s="65">
        <v>15295017.912</v>
      </c>
      <c r="O29" s="65">
        <v>60521484.458499998</v>
      </c>
      <c r="P29" s="65">
        <v>96571</v>
      </c>
      <c r="Q29" s="65">
        <v>95630</v>
      </c>
      <c r="R29" s="66">
        <v>0.98400083655756398</v>
      </c>
      <c r="S29" s="65">
        <v>7.2997038241294003</v>
      </c>
      <c r="T29" s="65">
        <v>7.2660281051971101</v>
      </c>
      <c r="U29" s="67">
        <v>0.461329935345692</v>
      </c>
    </row>
    <row r="30" spans="1:21" ht="12" thickBot="1">
      <c r="A30" s="50"/>
      <c r="B30" s="39" t="s">
        <v>28</v>
      </c>
      <c r="C30" s="40"/>
      <c r="D30" s="65">
        <v>1257600.0197000001</v>
      </c>
      <c r="E30" s="65">
        <v>1579926</v>
      </c>
      <c r="F30" s="66">
        <v>79.598665994483298</v>
      </c>
      <c r="G30" s="65">
        <v>1265110.6669999999</v>
      </c>
      <c r="H30" s="66">
        <v>-0.59367512233614605</v>
      </c>
      <c r="I30" s="65">
        <v>179738.72949999999</v>
      </c>
      <c r="J30" s="66">
        <v>14.292201549334999</v>
      </c>
      <c r="K30" s="65">
        <v>83472.324800000002</v>
      </c>
      <c r="L30" s="66">
        <v>6.5980255306787301</v>
      </c>
      <c r="M30" s="66">
        <v>1.15327331460642</v>
      </c>
      <c r="N30" s="65">
        <v>24849509.388599999</v>
      </c>
      <c r="O30" s="65">
        <v>104109248.0785</v>
      </c>
      <c r="P30" s="65">
        <v>79508</v>
      </c>
      <c r="Q30" s="65">
        <v>84649</v>
      </c>
      <c r="R30" s="66">
        <v>-6.0733145105080997</v>
      </c>
      <c r="S30" s="65">
        <v>15.8172764967047</v>
      </c>
      <c r="T30" s="65">
        <v>15.945420984299901</v>
      </c>
      <c r="U30" s="67">
        <v>-0.81015519721005702</v>
      </c>
    </row>
    <row r="31" spans="1:21" ht="12" thickBot="1">
      <c r="A31" s="50"/>
      <c r="B31" s="39" t="s">
        <v>29</v>
      </c>
      <c r="C31" s="40"/>
      <c r="D31" s="65">
        <v>681107.46470000001</v>
      </c>
      <c r="E31" s="65">
        <v>1837911</v>
      </c>
      <c r="F31" s="66">
        <v>37.0587838420903</v>
      </c>
      <c r="G31" s="65">
        <v>1445176.8714000001</v>
      </c>
      <c r="H31" s="66">
        <v>-52.870304100550399</v>
      </c>
      <c r="I31" s="65">
        <v>49535.946000000004</v>
      </c>
      <c r="J31" s="66">
        <v>7.2728531938522396</v>
      </c>
      <c r="K31" s="65">
        <v>-42696.998800000001</v>
      </c>
      <c r="L31" s="66">
        <v>-2.9544479741526501</v>
      </c>
      <c r="M31" s="66">
        <v>-2.1601739558331698</v>
      </c>
      <c r="N31" s="65">
        <v>21488985.497099999</v>
      </c>
      <c r="O31" s="65">
        <v>103853808.7675</v>
      </c>
      <c r="P31" s="65">
        <v>27509</v>
      </c>
      <c r="Q31" s="65">
        <v>27994</v>
      </c>
      <c r="R31" s="66">
        <v>-1.7325141101664601</v>
      </c>
      <c r="S31" s="65">
        <v>24.7594410811007</v>
      </c>
      <c r="T31" s="65">
        <v>26.9621069729228</v>
      </c>
      <c r="U31" s="67">
        <v>-8.8962666184874699</v>
      </c>
    </row>
    <row r="32" spans="1:21" ht="12" thickBot="1">
      <c r="A32" s="50"/>
      <c r="B32" s="39" t="s">
        <v>30</v>
      </c>
      <c r="C32" s="40"/>
      <c r="D32" s="65">
        <v>174767.44500000001</v>
      </c>
      <c r="E32" s="65">
        <v>199578</v>
      </c>
      <c r="F32" s="66">
        <v>87.568492018158295</v>
      </c>
      <c r="G32" s="65">
        <v>169291.54060000001</v>
      </c>
      <c r="H32" s="66">
        <v>3.2346001345326498</v>
      </c>
      <c r="I32" s="65">
        <v>49353.897499999999</v>
      </c>
      <c r="J32" s="66">
        <v>28.239754549252599</v>
      </c>
      <c r="K32" s="65">
        <v>-479205.65600000002</v>
      </c>
      <c r="L32" s="66">
        <v>-283.06532878229399</v>
      </c>
      <c r="M32" s="66">
        <v>-1.1029910579769999</v>
      </c>
      <c r="N32" s="65">
        <v>3749397.3664000002</v>
      </c>
      <c r="O32" s="65">
        <v>15129215.569399999</v>
      </c>
      <c r="P32" s="65">
        <v>33239</v>
      </c>
      <c r="Q32" s="65">
        <v>32282</v>
      </c>
      <c r="R32" s="66">
        <v>2.96450034074716</v>
      </c>
      <c r="S32" s="65">
        <v>5.2579032161015702</v>
      </c>
      <c r="T32" s="65">
        <v>5.4213943095223298</v>
      </c>
      <c r="U32" s="67">
        <v>-3.1094352007107902</v>
      </c>
    </row>
    <row r="33" spans="1:21" ht="12" thickBot="1">
      <c r="A33" s="50"/>
      <c r="B33" s="39" t="s">
        <v>31</v>
      </c>
      <c r="C33" s="40"/>
      <c r="D33" s="65">
        <v>35.000300000000003</v>
      </c>
      <c r="E33" s="68"/>
      <c r="F33" s="68"/>
      <c r="G33" s="65">
        <v>78.034199999999998</v>
      </c>
      <c r="H33" s="66">
        <v>-55.147486614843203</v>
      </c>
      <c r="I33" s="65">
        <v>7.1246</v>
      </c>
      <c r="J33" s="66">
        <v>20.3558255214955</v>
      </c>
      <c r="K33" s="65">
        <v>-195.04849999999999</v>
      </c>
      <c r="L33" s="66">
        <v>-249.95258489226501</v>
      </c>
      <c r="M33" s="66">
        <v>-1.036527325255</v>
      </c>
      <c r="N33" s="65">
        <v>421.19749999999999</v>
      </c>
      <c r="O33" s="65">
        <v>3601.1779000000001</v>
      </c>
      <c r="P33" s="65">
        <v>8</v>
      </c>
      <c r="Q33" s="65">
        <v>9</v>
      </c>
      <c r="R33" s="66">
        <v>-11.1111111111111</v>
      </c>
      <c r="S33" s="65">
        <v>4.3750375000000004</v>
      </c>
      <c r="T33" s="65">
        <v>5.9829333333333299</v>
      </c>
      <c r="U33" s="67">
        <v>-36.751589748278299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3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99272.494999999995</v>
      </c>
      <c r="E35" s="65">
        <v>157205</v>
      </c>
      <c r="F35" s="66">
        <v>63.148433573995703</v>
      </c>
      <c r="G35" s="65">
        <v>114623.45050000001</v>
      </c>
      <c r="H35" s="66">
        <v>-13.392508629811299</v>
      </c>
      <c r="I35" s="65">
        <v>10683.752200000001</v>
      </c>
      <c r="J35" s="66">
        <v>10.762046627316099</v>
      </c>
      <c r="K35" s="65">
        <v>-567.97630000000004</v>
      </c>
      <c r="L35" s="66">
        <v>-0.49551492083201598</v>
      </c>
      <c r="M35" s="66">
        <v>-19.810207749865601</v>
      </c>
      <c r="N35" s="65">
        <v>2283188.0805000002</v>
      </c>
      <c r="O35" s="65">
        <v>19495803.273499999</v>
      </c>
      <c r="P35" s="65">
        <v>7649</v>
      </c>
      <c r="Q35" s="65">
        <v>8415</v>
      </c>
      <c r="R35" s="66">
        <v>-9.1027926322043893</v>
      </c>
      <c r="S35" s="65">
        <v>12.9784932670937</v>
      </c>
      <c r="T35" s="65">
        <v>14.0371805822935</v>
      </c>
      <c r="U35" s="67">
        <v>-8.15724362922799</v>
      </c>
    </row>
    <row r="36" spans="1:21" ht="12" thickBot="1">
      <c r="A36" s="50"/>
      <c r="B36" s="39" t="s">
        <v>37</v>
      </c>
      <c r="C36" s="40"/>
      <c r="D36" s="68"/>
      <c r="E36" s="65">
        <v>898959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624074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393244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325114.52909999999</v>
      </c>
      <c r="E39" s="65">
        <v>556674</v>
      </c>
      <c r="F39" s="66">
        <v>58.403038241412403</v>
      </c>
      <c r="G39" s="65">
        <v>508881.54149999999</v>
      </c>
      <c r="H39" s="66">
        <v>-36.111943038515598</v>
      </c>
      <c r="I39" s="65">
        <v>17483.9594</v>
      </c>
      <c r="J39" s="66">
        <v>5.3777846989490303</v>
      </c>
      <c r="K39" s="65">
        <v>25239.994500000001</v>
      </c>
      <c r="L39" s="66">
        <v>4.9598958581994497</v>
      </c>
      <c r="M39" s="66">
        <v>-0.307291473458919</v>
      </c>
      <c r="N39" s="65">
        <v>6355132.3035000004</v>
      </c>
      <c r="O39" s="65">
        <v>29472076.438700002</v>
      </c>
      <c r="P39" s="65">
        <v>468</v>
      </c>
      <c r="Q39" s="65">
        <v>455</v>
      </c>
      <c r="R39" s="66">
        <v>2.8571428571428501</v>
      </c>
      <c r="S39" s="65">
        <v>694.68916474359003</v>
      </c>
      <c r="T39" s="65">
        <v>624.38959098901103</v>
      </c>
      <c r="U39" s="67">
        <v>10.1195725113298</v>
      </c>
    </row>
    <row r="40" spans="1:21" ht="12" thickBot="1">
      <c r="A40" s="50"/>
      <c r="B40" s="39" t="s">
        <v>34</v>
      </c>
      <c r="C40" s="40"/>
      <c r="D40" s="65">
        <v>457900.1005</v>
      </c>
      <c r="E40" s="65">
        <v>387463</v>
      </c>
      <c r="F40" s="66">
        <v>118.179052064326</v>
      </c>
      <c r="G40" s="65">
        <v>476140.51789999998</v>
      </c>
      <c r="H40" s="66">
        <v>-3.8308895618564001</v>
      </c>
      <c r="I40" s="65">
        <v>31265.1594</v>
      </c>
      <c r="J40" s="66">
        <v>6.8279433365182198</v>
      </c>
      <c r="K40" s="65">
        <v>42072.186099999999</v>
      </c>
      <c r="L40" s="66">
        <v>8.8360860960873104</v>
      </c>
      <c r="M40" s="66">
        <v>-0.25686867505085498</v>
      </c>
      <c r="N40" s="65">
        <v>10925676.422499999</v>
      </c>
      <c r="O40" s="65">
        <v>58913997.5612</v>
      </c>
      <c r="P40" s="65">
        <v>2299</v>
      </c>
      <c r="Q40" s="65">
        <v>2193</v>
      </c>
      <c r="R40" s="66">
        <v>4.8335613315093404</v>
      </c>
      <c r="S40" s="65">
        <v>199.173597433667</v>
      </c>
      <c r="T40" s="65">
        <v>199.098719835841</v>
      </c>
      <c r="U40" s="67">
        <v>3.7594138374906001E-2</v>
      </c>
    </row>
    <row r="41" spans="1:21" ht="12" thickBot="1">
      <c r="A41" s="50"/>
      <c r="B41" s="39" t="s">
        <v>40</v>
      </c>
      <c r="C41" s="40"/>
      <c r="D41" s="68"/>
      <c r="E41" s="65">
        <v>263912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106030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40203.654399999999</v>
      </c>
      <c r="E43" s="71"/>
      <c r="F43" s="71"/>
      <c r="G43" s="70">
        <v>23998.4414</v>
      </c>
      <c r="H43" s="72">
        <v>67.526106091206401</v>
      </c>
      <c r="I43" s="70">
        <v>3982.4915000000001</v>
      </c>
      <c r="J43" s="72">
        <v>9.9057947826752795</v>
      </c>
      <c r="K43" s="70">
        <v>2418.0877999999998</v>
      </c>
      <c r="L43" s="72">
        <v>10.076020186877599</v>
      </c>
      <c r="M43" s="72">
        <v>0.64695901447416404</v>
      </c>
      <c r="N43" s="70">
        <v>741029.97270000004</v>
      </c>
      <c r="O43" s="70">
        <v>4238221.5619000001</v>
      </c>
      <c r="P43" s="70">
        <v>28</v>
      </c>
      <c r="Q43" s="70">
        <v>43</v>
      </c>
      <c r="R43" s="72">
        <v>-34.883720930232599</v>
      </c>
      <c r="S43" s="70">
        <v>1435.8448000000001</v>
      </c>
      <c r="T43" s="70">
        <v>549.75205116279096</v>
      </c>
      <c r="U43" s="73">
        <v>61.712292918928902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18:C18"/>
    <mergeCell ref="B23:C23"/>
    <mergeCell ref="B24:C24"/>
    <mergeCell ref="B43:C43"/>
    <mergeCell ref="B37:C3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81141</v>
      </c>
      <c r="D2" s="32">
        <v>704080.10081282095</v>
      </c>
      <c r="E2" s="32">
        <v>565130.74503076903</v>
      </c>
      <c r="F2" s="32">
        <v>138949.35578205099</v>
      </c>
      <c r="G2" s="32">
        <v>565130.74503076903</v>
      </c>
      <c r="H2" s="32">
        <v>0.197348789749408</v>
      </c>
    </row>
    <row r="3" spans="1:8" ht="14.25">
      <c r="A3" s="32">
        <v>2</v>
      </c>
      <c r="B3" s="33">
        <v>13</v>
      </c>
      <c r="C3" s="32">
        <v>18906.18</v>
      </c>
      <c r="D3" s="32">
        <v>149875.754204122</v>
      </c>
      <c r="E3" s="32">
        <v>119198.651369548</v>
      </c>
      <c r="F3" s="32">
        <v>30677.102834573801</v>
      </c>
      <c r="G3" s="32">
        <v>119198.651369548</v>
      </c>
      <c r="H3" s="32">
        <v>0.20468355937541</v>
      </c>
    </row>
    <row r="4" spans="1:8" ht="14.25">
      <c r="A4" s="32">
        <v>3</v>
      </c>
      <c r="B4" s="33">
        <v>14</v>
      </c>
      <c r="C4" s="32">
        <v>148173</v>
      </c>
      <c r="D4" s="32">
        <v>197446.50600769199</v>
      </c>
      <c r="E4" s="32">
        <v>149660.340265812</v>
      </c>
      <c r="F4" s="32">
        <v>47786.165741880301</v>
      </c>
      <c r="G4" s="32">
        <v>149660.340265812</v>
      </c>
      <c r="H4" s="32">
        <v>0.24202082228803101</v>
      </c>
    </row>
    <row r="5" spans="1:8" ht="14.25">
      <c r="A5" s="32">
        <v>4</v>
      </c>
      <c r="B5" s="33">
        <v>15</v>
      </c>
      <c r="C5" s="32">
        <v>8731</v>
      </c>
      <c r="D5" s="32">
        <v>63241.217635897403</v>
      </c>
      <c r="E5" s="32">
        <v>51361.702075213703</v>
      </c>
      <c r="F5" s="32">
        <v>11879.5155606838</v>
      </c>
      <c r="G5" s="32">
        <v>51361.702075213703</v>
      </c>
      <c r="H5" s="32">
        <v>0.18784451034890601</v>
      </c>
    </row>
    <row r="6" spans="1:8" ht="14.25">
      <c r="A6" s="32">
        <v>5</v>
      </c>
      <c r="B6" s="33">
        <v>16</v>
      </c>
      <c r="C6" s="32">
        <v>4956</v>
      </c>
      <c r="D6" s="32">
        <v>114532.726141026</v>
      </c>
      <c r="E6" s="32">
        <v>100780.71678632501</v>
      </c>
      <c r="F6" s="32">
        <v>13752.0093547009</v>
      </c>
      <c r="G6" s="32">
        <v>100780.71678632501</v>
      </c>
      <c r="H6" s="32">
        <v>0.12007056688555399</v>
      </c>
    </row>
    <row r="7" spans="1:8" ht="14.25">
      <c r="A7" s="32">
        <v>6</v>
      </c>
      <c r="B7" s="33">
        <v>17</v>
      </c>
      <c r="C7" s="32">
        <v>22689</v>
      </c>
      <c r="D7" s="32">
        <v>271368.15619572601</v>
      </c>
      <c r="E7" s="32">
        <v>208555.83855299099</v>
      </c>
      <c r="F7" s="32">
        <v>62812.317642734997</v>
      </c>
      <c r="G7" s="32">
        <v>208555.83855299099</v>
      </c>
      <c r="H7" s="32">
        <v>0.231465321957051</v>
      </c>
    </row>
    <row r="8" spans="1:8" ht="14.25">
      <c r="A8" s="32">
        <v>7</v>
      </c>
      <c r="B8" s="33">
        <v>18</v>
      </c>
      <c r="C8" s="32">
        <v>36492</v>
      </c>
      <c r="D8" s="32">
        <v>168611.254996581</v>
      </c>
      <c r="E8" s="32">
        <v>135755.512245299</v>
      </c>
      <c r="F8" s="32">
        <v>32855.742751282101</v>
      </c>
      <c r="G8" s="32">
        <v>135755.512245299</v>
      </c>
      <c r="H8" s="32">
        <v>0.19486091098692199</v>
      </c>
    </row>
    <row r="9" spans="1:8" ht="14.25">
      <c r="A9" s="32">
        <v>8</v>
      </c>
      <c r="B9" s="33">
        <v>19</v>
      </c>
      <c r="C9" s="32">
        <v>17948</v>
      </c>
      <c r="D9" s="32">
        <v>101779.34280940201</v>
      </c>
      <c r="E9" s="32">
        <v>87680.935305982901</v>
      </c>
      <c r="F9" s="32">
        <v>14098.407503418801</v>
      </c>
      <c r="G9" s="32">
        <v>87680.935305982901</v>
      </c>
      <c r="H9" s="32">
        <v>0.138519341098717</v>
      </c>
    </row>
    <row r="10" spans="1:8" ht="14.25">
      <c r="A10" s="32">
        <v>9</v>
      </c>
      <c r="B10" s="33">
        <v>21</v>
      </c>
      <c r="C10" s="32">
        <v>228891</v>
      </c>
      <c r="D10" s="32">
        <v>976973.41709999996</v>
      </c>
      <c r="E10" s="32">
        <v>933969.05960000004</v>
      </c>
      <c r="F10" s="32">
        <v>43004.357499999998</v>
      </c>
      <c r="G10" s="32">
        <v>933969.05960000004</v>
      </c>
      <c r="H10" s="32">
        <v>4.4017940250259902E-2</v>
      </c>
    </row>
    <row r="11" spans="1:8" ht="14.25">
      <c r="A11" s="32">
        <v>10</v>
      </c>
      <c r="B11" s="33">
        <v>22</v>
      </c>
      <c r="C11" s="32">
        <v>34910</v>
      </c>
      <c r="D11" s="32">
        <v>516407.23025470099</v>
      </c>
      <c r="E11" s="32">
        <v>482897.93485982902</v>
      </c>
      <c r="F11" s="32">
        <v>33509.295394871799</v>
      </c>
      <c r="G11" s="32">
        <v>482897.93485982902</v>
      </c>
      <c r="H11" s="32">
        <v>6.4889283944271001E-2</v>
      </c>
    </row>
    <row r="12" spans="1:8" ht="14.25">
      <c r="A12" s="32">
        <v>11</v>
      </c>
      <c r="B12" s="33">
        <v>23</v>
      </c>
      <c r="C12" s="32">
        <v>305989.94400000002</v>
      </c>
      <c r="D12" s="32">
        <v>2277044.6986239301</v>
      </c>
      <c r="E12" s="32">
        <v>1974711.82372735</v>
      </c>
      <c r="F12" s="32">
        <v>302332.87489658099</v>
      </c>
      <c r="G12" s="32">
        <v>1974711.82372735</v>
      </c>
      <c r="H12" s="32">
        <v>0.13277423806361299</v>
      </c>
    </row>
    <row r="13" spans="1:8" ht="14.25">
      <c r="A13" s="32">
        <v>12</v>
      </c>
      <c r="B13" s="33">
        <v>24</v>
      </c>
      <c r="C13" s="32">
        <v>35481.612000000001</v>
      </c>
      <c r="D13" s="32">
        <v>676509.78524444404</v>
      </c>
      <c r="E13" s="32">
        <v>600192.88069316198</v>
      </c>
      <c r="F13" s="32">
        <v>76316.904551282103</v>
      </c>
      <c r="G13" s="32">
        <v>600192.88069316198</v>
      </c>
      <c r="H13" s="32">
        <v>0.112809757103079</v>
      </c>
    </row>
    <row r="14" spans="1:8" ht="14.25">
      <c r="A14" s="32">
        <v>13</v>
      </c>
      <c r="B14" s="33">
        <v>25</v>
      </c>
      <c r="C14" s="32">
        <v>80362</v>
      </c>
      <c r="D14" s="32">
        <v>851724.54480000003</v>
      </c>
      <c r="E14" s="32">
        <v>791872.40560000006</v>
      </c>
      <c r="F14" s="32">
        <v>59852.139199999998</v>
      </c>
      <c r="G14" s="32">
        <v>791872.40560000006</v>
      </c>
      <c r="H14" s="32">
        <v>7.0271708811743105E-2</v>
      </c>
    </row>
    <row r="15" spans="1:8" ht="14.25">
      <c r="A15" s="32">
        <v>14</v>
      </c>
      <c r="B15" s="33">
        <v>26</v>
      </c>
      <c r="C15" s="32">
        <v>153921</v>
      </c>
      <c r="D15" s="32">
        <v>441293.364675085</v>
      </c>
      <c r="E15" s="32">
        <v>386071.15463131398</v>
      </c>
      <c r="F15" s="32">
        <v>55222.210043771302</v>
      </c>
      <c r="G15" s="32">
        <v>386071.15463131398</v>
      </c>
      <c r="H15" s="32">
        <v>0.12513718642570201</v>
      </c>
    </row>
    <row r="16" spans="1:8" ht="14.25">
      <c r="A16" s="32">
        <v>15</v>
      </c>
      <c r="B16" s="33">
        <v>27</v>
      </c>
      <c r="C16" s="32">
        <v>193800.30900000001</v>
      </c>
      <c r="D16" s="32">
        <v>1244349.54703333</v>
      </c>
      <c r="E16" s="32">
        <v>1068936.1181000001</v>
      </c>
      <c r="F16" s="32">
        <v>175413.42893333299</v>
      </c>
      <c r="G16" s="32">
        <v>1068936.1181000001</v>
      </c>
      <c r="H16" s="32">
        <v>0.14096796945162099</v>
      </c>
    </row>
    <row r="17" spans="1:8" ht="14.25">
      <c r="A17" s="32">
        <v>16</v>
      </c>
      <c r="B17" s="33">
        <v>29</v>
      </c>
      <c r="C17" s="32">
        <v>206847</v>
      </c>
      <c r="D17" s="32">
        <v>2464966.9659555601</v>
      </c>
      <c r="E17" s="32">
        <v>2263318.9442803399</v>
      </c>
      <c r="F17" s="32">
        <v>201648.021675214</v>
      </c>
      <c r="G17" s="32">
        <v>2263318.9442803399</v>
      </c>
      <c r="H17" s="32">
        <v>8.1805567563475998E-2</v>
      </c>
    </row>
    <row r="18" spans="1:8" ht="14.25">
      <c r="A18" s="32">
        <v>17</v>
      </c>
      <c r="B18" s="33">
        <v>31</v>
      </c>
      <c r="C18" s="32">
        <v>57348.898999999998</v>
      </c>
      <c r="D18" s="32">
        <v>304482.44768888899</v>
      </c>
      <c r="E18" s="32">
        <v>257969.94543521601</v>
      </c>
      <c r="F18" s="32">
        <v>46512.502253673003</v>
      </c>
      <c r="G18" s="32">
        <v>257969.94543521601</v>
      </c>
      <c r="H18" s="32">
        <v>0.152759223419007</v>
      </c>
    </row>
    <row r="19" spans="1:8" ht="14.25">
      <c r="A19" s="32">
        <v>18</v>
      </c>
      <c r="B19" s="33">
        <v>32</v>
      </c>
      <c r="C19" s="32">
        <v>17361.976999999999</v>
      </c>
      <c r="D19" s="32">
        <v>240384.81924268199</v>
      </c>
      <c r="E19" s="32">
        <v>216554.46296868901</v>
      </c>
      <c r="F19" s="32">
        <v>23830.3562739931</v>
      </c>
      <c r="G19" s="32">
        <v>216554.46296868901</v>
      </c>
      <c r="H19" s="32">
        <v>9.9134198029098397E-2</v>
      </c>
    </row>
    <row r="20" spans="1:8" ht="14.25">
      <c r="A20" s="32">
        <v>19</v>
      </c>
      <c r="B20" s="33">
        <v>33</v>
      </c>
      <c r="C20" s="32">
        <v>52708.192999999999</v>
      </c>
      <c r="D20" s="32">
        <v>594297.15489970497</v>
      </c>
      <c r="E20" s="32">
        <v>463595.94084119302</v>
      </c>
      <c r="F20" s="32">
        <v>130701.21405851201</v>
      </c>
      <c r="G20" s="32">
        <v>463595.94084119302</v>
      </c>
      <c r="H20" s="32">
        <v>0.21992569370548101</v>
      </c>
    </row>
    <row r="21" spans="1:8" ht="14.25">
      <c r="A21" s="32">
        <v>20</v>
      </c>
      <c r="B21" s="33">
        <v>34</v>
      </c>
      <c r="C21" s="32">
        <v>63226.315000000002</v>
      </c>
      <c r="D21" s="32">
        <v>335086.93638399499</v>
      </c>
      <c r="E21" s="32">
        <v>232812.677279942</v>
      </c>
      <c r="F21" s="32">
        <v>102274.259104053</v>
      </c>
      <c r="G21" s="32">
        <v>232812.677279942</v>
      </c>
      <c r="H21" s="32">
        <v>0.30521708845984602</v>
      </c>
    </row>
    <row r="22" spans="1:8" ht="14.25">
      <c r="A22" s="32">
        <v>21</v>
      </c>
      <c r="B22" s="33">
        <v>35</v>
      </c>
      <c r="C22" s="32">
        <v>41886.292999999998</v>
      </c>
      <c r="D22" s="32">
        <v>889190.57922212395</v>
      </c>
      <c r="E22" s="32">
        <v>789716.48139998002</v>
      </c>
      <c r="F22" s="32">
        <v>99474.097822144206</v>
      </c>
      <c r="G22" s="32">
        <v>789716.48139998002</v>
      </c>
      <c r="H22" s="32">
        <v>0.11187039105741001</v>
      </c>
    </row>
    <row r="23" spans="1:8" ht="14.25">
      <c r="A23" s="32">
        <v>22</v>
      </c>
      <c r="B23" s="33">
        <v>36</v>
      </c>
      <c r="C23" s="32">
        <v>117555.7</v>
      </c>
      <c r="D23" s="32">
        <v>704939.69840531005</v>
      </c>
      <c r="E23" s="32">
        <v>572182.16144241195</v>
      </c>
      <c r="F23" s="32">
        <v>132757.53696289801</v>
      </c>
      <c r="G23" s="32">
        <v>572182.16144241195</v>
      </c>
      <c r="H23" s="32">
        <v>0.18832467126368099</v>
      </c>
    </row>
    <row r="24" spans="1:8" ht="14.25">
      <c r="A24" s="32">
        <v>23</v>
      </c>
      <c r="B24" s="33">
        <v>37</v>
      </c>
      <c r="C24" s="32">
        <v>127057.287</v>
      </c>
      <c r="D24" s="32">
        <v>1257600.01634248</v>
      </c>
      <c r="E24" s="32">
        <v>1077861.32128351</v>
      </c>
      <c r="F24" s="32">
        <v>179738.695058971</v>
      </c>
      <c r="G24" s="32">
        <v>1077861.32128351</v>
      </c>
      <c r="H24" s="32">
        <v>0.14292198848860599</v>
      </c>
    </row>
    <row r="25" spans="1:8" ht="14.25">
      <c r="A25" s="32">
        <v>24</v>
      </c>
      <c r="B25" s="33">
        <v>38</v>
      </c>
      <c r="C25" s="32">
        <v>141633.57</v>
      </c>
      <c r="D25" s="32">
        <v>681107.42520530999</v>
      </c>
      <c r="E25" s="32">
        <v>631571.52742477902</v>
      </c>
      <c r="F25" s="32">
        <v>49535.897780530999</v>
      </c>
      <c r="G25" s="32">
        <v>631571.52742477902</v>
      </c>
      <c r="H25" s="32">
        <v>7.2728465360070202E-2</v>
      </c>
    </row>
    <row r="26" spans="1:8" ht="14.25">
      <c r="A26" s="32">
        <v>25</v>
      </c>
      <c r="B26" s="33">
        <v>39</v>
      </c>
      <c r="C26" s="32">
        <v>110585.815</v>
      </c>
      <c r="D26" s="32">
        <v>174767.36348266399</v>
      </c>
      <c r="E26" s="32">
        <v>125413.529723061</v>
      </c>
      <c r="F26" s="32">
        <v>49353.833759602603</v>
      </c>
      <c r="G26" s="32">
        <v>125413.529723061</v>
      </c>
      <c r="H26" s="32">
        <v>0.28239731249649602</v>
      </c>
    </row>
    <row r="27" spans="1:8" ht="14.25">
      <c r="A27" s="32">
        <v>26</v>
      </c>
      <c r="B27" s="33">
        <v>40</v>
      </c>
      <c r="C27" s="32">
        <v>9</v>
      </c>
      <c r="D27" s="32">
        <v>35.000100000000003</v>
      </c>
      <c r="E27" s="32">
        <v>27.875699999999998</v>
      </c>
      <c r="F27" s="32">
        <v>7.1243999999999996</v>
      </c>
      <c r="G27" s="32">
        <v>27.875699999999998</v>
      </c>
      <c r="H27" s="32">
        <v>0.203553704132274</v>
      </c>
    </row>
    <row r="28" spans="1:8" ht="14.25">
      <c r="A28" s="32">
        <v>27</v>
      </c>
      <c r="B28" s="33">
        <v>42</v>
      </c>
      <c r="C28" s="32">
        <v>6582.9</v>
      </c>
      <c r="D28" s="32">
        <v>99272.494600000005</v>
      </c>
      <c r="E28" s="32">
        <v>88588.746599999999</v>
      </c>
      <c r="F28" s="32">
        <v>10683.748</v>
      </c>
      <c r="G28" s="32">
        <v>88588.746599999999</v>
      </c>
      <c r="H28" s="32">
        <v>0.107620424399006</v>
      </c>
    </row>
    <row r="29" spans="1:8" ht="14.25">
      <c r="A29" s="32">
        <v>28</v>
      </c>
      <c r="B29" s="33">
        <v>75</v>
      </c>
      <c r="C29" s="32">
        <v>479</v>
      </c>
      <c r="D29" s="32">
        <v>325114.52991452999</v>
      </c>
      <c r="E29" s="32">
        <v>307630.56837606803</v>
      </c>
      <c r="F29" s="32">
        <v>17483.961538461499</v>
      </c>
      <c r="G29" s="32">
        <v>307630.56837606803</v>
      </c>
      <c r="H29" s="32">
        <v>5.3777853432320999E-2</v>
      </c>
    </row>
    <row r="30" spans="1:8" ht="14.25">
      <c r="A30" s="32">
        <v>29</v>
      </c>
      <c r="B30" s="33">
        <v>76</v>
      </c>
      <c r="C30" s="32">
        <v>2383</v>
      </c>
      <c r="D30" s="32">
        <v>457900.09135726502</v>
      </c>
      <c r="E30" s="32">
        <v>426634.94430085499</v>
      </c>
      <c r="F30" s="32">
        <v>31265.1470564103</v>
      </c>
      <c r="G30" s="32">
        <v>426634.94430085499</v>
      </c>
      <c r="H30" s="32">
        <v>6.8279407771544703E-2</v>
      </c>
    </row>
    <row r="31" spans="1:8" ht="14.25">
      <c r="A31" s="32">
        <v>30</v>
      </c>
      <c r="B31" s="33">
        <v>99</v>
      </c>
      <c r="C31" s="32">
        <v>29</v>
      </c>
      <c r="D31" s="32">
        <v>40203.6544134332</v>
      </c>
      <c r="E31" s="32">
        <v>36221.163285681898</v>
      </c>
      <c r="F31" s="32">
        <v>3982.4911277513002</v>
      </c>
      <c r="G31" s="32">
        <v>36221.163285681898</v>
      </c>
      <c r="H31" s="32">
        <v>9.9057938534578602E-2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2014-03-24T00:44:17Z</dcterms:modified>
</cp:coreProperties>
</file>