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<sst xmlns="http://schemas.openxmlformats.org/spreadsheetml/2006/main" count="114" uniqueCount="71">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</sst>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14353680.173599999</v>
      </c>
      <c r="F3" s="25">
        <f>RA!I7</f>
        <v>1598517.7531999999</v>
      </c>
      <c r="G3" s="16">
        <f>E3-F3</f>
        <v>12755162.420399999</v>
      </c>
      <c r="H3" s="27">
        <f>RA!J7</f>
        <v>11.136640456432</v>
      </c>
      <c r="I3" s="20">
        <f>SUM(I4:I39)</f>
        <v>14353683.376748983</v>
      </c>
      <c r="J3" s="21">
        <f>SUM(J4:J39)</f>
        <v>12755162.340326037</v>
      </c>
      <c r="K3" s="22">
        <f>E3-I3</f>
        <v>-3.2031489834189415</v>
      </c>
      <c r="L3" s="22">
        <f>G3-J3</f>
        <v>8.0073961988091469E-2</v>
      </c>
    </row>
    <row r="4" spans="1:12">
      <c r="A4" s="38">
        <f>RA!A8</f>
        <v>41726</v>
      </c>
      <c r="B4" s="12">
        <v>12</v>
      </c>
      <c r="C4" s="35" t="s">
        <v>6</v>
      </c>
      <c r="D4" s="35"/>
      <c r="E4" s="15">
        <f>VLOOKUP(C4,RA!B8:D39,3,0)</f>
        <v>462295.50550000003</v>
      </c>
      <c r="F4" s="25">
        <f>VLOOKUP(C4,RA!B8:I43,8,0)</f>
        <v>112274.9463</v>
      </c>
      <c r="G4" s="16">
        <f t="shared" ref="G4:G39" si="0">E4-F4</f>
        <v>350020.55920000002</v>
      </c>
      <c r="H4" s="27">
        <f>RA!J8</f>
        <v>24.286402304207598</v>
      </c>
      <c r="I4" s="20">
        <f>VLOOKUP(B4,RMS!B:D,3,FALSE)</f>
        <v>462295.83050341898</v>
      </c>
      <c r="J4" s="21">
        <f>VLOOKUP(B4,RMS!B:E,4,FALSE)</f>
        <v>350020.56063504302</v>
      </c>
      <c r="K4" s="22">
        <f t="shared" ref="K4:K39" si="1">E4-I4</f>
        <v>-0.32500341895502061</v>
      </c>
      <c r="L4" s="22">
        <f t="shared" ref="L4:L39" si="2">G4-J4</f>
        <v>-1.4350429992191494E-3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74906.942500000005</v>
      </c>
      <c r="F5" s="25">
        <f>VLOOKUP(C5,RA!B9:I44,8,0)</f>
        <v>18129.9578</v>
      </c>
      <c r="G5" s="16">
        <f t="shared" si="0"/>
        <v>56776.984700000001</v>
      </c>
      <c r="H5" s="27">
        <f>RA!J9</f>
        <v>24.203307724113799</v>
      </c>
      <c r="I5" s="20">
        <f>VLOOKUP(B5,RMS!B:D,3,FALSE)</f>
        <v>74906.961122116307</v>
      </c>
      <c r="J5" s="21">
        <f>VLOOKUP(B5,RMS!B:E,4,FALSE)</f>
        <v>56776.9811849709</v>
      </c>
      <c r="K5" s="22">
        <f t="shared" si="1"/>
        <v>-1.8622116302140057E-2</v>
      </c>
      <c r="L5" s="22">
        <f t="shared" si="2"/>
        <v>3.5150291005265899E-3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102818.0141</v>
      </c>
      <c r="F6" s="25">
        <f>VLOOKUP(C6,RA!B10:I45,8,0)</f>
        <v>31147.375400000001</v>
      </c>
      <c r="G6" s="16">
        <f t="shared" si="0"/>
        <v>71670.638699999996</v>
      </c>
      <c r="H6" s="27">
        <f>RA!J10</f>
        <v>30.2936948088749</v>
      </c>
      <c r="I6" s="20">
        <f>VLOOKUP(B6,RMS!B:D,3,FALSE)</f>
        <v>102819.859928205</v>
      </c>
      <c r="J6" s="21">
        <f>VLOOKUP(B6,RMS!B:E,4,FALSE)</f>
        <v>71670.639418803403</v>
      </c>
      <c r="K6" s="22">
        <f t="shared" si="1"/>
        <v>-1.8458282049978152</v>
      </c>
      <c r="L6" s="22">
        <f t="shared" si="2"/>
        <v>-7.1880340692587197E-4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41864.122000000003</v>
      </c>
      <c r="F7" s="25">
        <f>VLOOKUP(C7,RA!B11:I46,8,0)</f>
        <v>9465.1946000000007</v>
      </c>
      <c r="G7" s="16">
        <f t="shared" si="0"/>
        <v>32398.9274</v>
      </c>
      <c r="H7" s="27">
        <f>RA!J11</f>
        <v>22.609323085767802</v>
      </c>
      <c r="I7" s="20">
        <f>VLOOKUP(B7,RMS!B:D,3,FALSE)</f>
        <v>41864.141323931603</v>
      </c>
      <c r="J7" s="21">
        <f>VLOOKUP(B7,RMS!B:E,4,FALSE)</f>
        <v>32398.927437606799</v>
      </c>
      <c r="K7" s="22">
        <f t="shared" si="1"/>
        <v>-1.932393159950152E-2</v>
      </c>
      <c r="L7" s="22">
        <f t="shared" si="2"/>
        <v>-3.7606798287015408E-5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79193.9084</v>
      </c>
      <c r="F8" s="25">
        <f>VLOOKUP(C8,RA!B12:I47,8,0)</f>
        <v>18478.294300000001</v>
      </c>
      <c r="G8" s="16">
        <f t="shared" si="0"/>
        <v>60715.614099999999</v>
      </c>
      <c r="H8" s="27">
        <f>RA!J12</f>
        <v>23.332974307402701</v>
      </c>
      <c r="I8" s="20">
        <f>VLOOKUP(B8,RMS!B:D,3,FALSE)</f>
        <v>79193.907775213695</v>
      </c>
      <c r="J8" s="21">
        <f>VLOOKUP(B8,RMS!B:E,4,FALSE)</f>
        <v>60715.614588034201</v>
      </c>
      <c r="K8" s="22">
        <f t="shared" si="1"/>
        <v>6.2478630570694804E-4</v>
      </c>
      <c r="L8" s="22">
        <f t="shared" si="2"/>
        <v>-4.8803420213516802E-4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224608.17689999999</v>
      </c>
      <c r="F9" s="25">
        <f>VLOOKUP(C9,RA!B13:I48,8,0)</f>
        <v>63497.311500000003</v>
      </c>
      <c r="G9" s="16">
        <f t="shared" si="0"/>
        <v>161110.86539999998</v>
      </c>
      <c r="H9" s="27">
        <f>RA!J13</f>
        <v>28.270258178654899</v>
      </c>
      <c r="I9" s="20">
        <f>VLOOKUP(B9,RMS!B:D,3,FALSE)</f>
        <v>224608.33694017099</v>
      </c>
      <c r="J9" s="21">
        <f>VLOOKUP(B9,RMS!B:E,4,FALSE)</f>
        <v>161110.865335043</v>
      </c>
      <c r="K9" s="22">
        <f t="shared" si="1"/>
        <v>-0.16004017100203782</v>
      </c>
      <c r="L9" s="22">
        <f t="shared" si="2"/>
        <v>6.4956984715536237E-5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171464.35339999999</v>
      </c>
      <c r="F10" s="25">
        <f>VLOOKUP(C10,RA!B14:I49,8,0)</f>
        <v>39732.710299999999</v>
      </c>
      <c r="G10" s="16">
        <f t="shared" si="0"/>
        <v>131731.64309999999</v>
      </c>
      <c r="H10" s="27">
        <f>RA!J14</f>
        <v>23.172577572033099</v>
      </c>
      <c r="I10" s="20">
        <f>VLOOKUP(B10,RMS!B:D,3,FALSE)</f>
        <v>171464.327088889</v>
      </c>
      <c r="J10" s="21">
        <f>VLOOKUP(B10,RMS!B:E,4,FALSE)</f>
        <v>131731.641749573</v>
      </c>
      <c r="K10" s="22">
        <f t="shared" si="1"/>
        <v>2.6311110996175557E-2</v>
      </c>
      <c r="L10" s="22">
        <f t="shared" si="2"/>
        <v>1.3504269882105291E-3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110556.21769999999</v>
      </c>
      <c r="F11" s="25">
        <f>VLOOKUP(C11,RA!B15:I50,8,0)</f>
        <v>21586.420999999998</v>
      </c>
      <c r="G11" s="16">
        <f t="shared" si="0"/>
        <v>88969.796699999992</v>
      </c>
      <c r="H11" s="27">
        <f>RA!J15</f>
        <v>19.525288987884799</v>
      </c>
      <c r="I11" s="20">
        <f>VLOOKUP(B11,RMS!B:D,3,FALSE)</f>
        <v>110556.304412821</v>
      </c>
      <c r="J11" s="21">
        <f>VLOOKUP(B11,RMS!B:E,4,FALSE)</f>
        <v>88969.795643589707</v>
      </c>
      <c r="K11" s="22">
        <f t="shared" si="1"/>
        <v>-8.6712821008404717E-2</v>
      </c>
      <c r="L11" s="22">
        <f t="shared" si="2"/>
        <v>1.0564102849457413E-3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628320.0612</v>
      </c>
      <c r="F12" s="25">
        <f>VLOOKUP(C12,RA!B16:I51,8,0)</f>
        <v>47854.823600000003</v>
      </c>
      <c r="G12" s="16">
        <f t="shared" si="0"/>
        <v>580465.23759999999</v>
      </c>
      <c r="H12" s="27">
        <f>RA!J16</f>
        <v>7.6163131746269999</v>
      </c>
      <c r="I12" s="20">
        <f>VLOOKUP(B12,RMS!B:D,3,FALSE)</f>
        <v>628320.04269999999</v>
      </c>
      <c r="J12" s="21">
        <f>VLOOKUP(B12,RMS!B:E,4,FALSE)</f>
        <v>580465.23759999999</v>
      </c>
      <c r="K12" s="22">
        <f t="shared" si="1"/>
        <v>1.8500000005587935E-2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1253606.8932</v>
      </c>
      <c r="F13" s="25">
        <f>VLOOKUP(C13,RA!B17:I52,8,0)</f>
        <v>56503.160100000001</v>
      </c>
      <c r="G13" s="16">
        <f t="shared" si="0"/>
        <v>1197103.7331000001</v>
      </c>
      <c r="H13" s="27">
        <f>RA!J17</f>
        <v>4.5072470809224798</v>
      </c>
      <c r="I13" s="20">
        <f>VLOOKUP(B13,RMS!B:D,3,FALSE)</f>
        <v>1253606.9727666699</v>
      </c>
      <c r="J13" s="21">
        <f>VLOOKUP(B13,RMS!B:E,4,FALSE)</f>
        <v>1197103.7340589699</v>
      </c>
      <c r="K13" s="22">
        <f t="shared" si="1"/>
        <v>-7.9566669883206487E-2</v>
      </c>
      <c r="L13" s="22">
        <f t="shared" si="2"/>
        <v>-9.5896981656551361E-4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1546750.7183000001</v>
      </c>
      <c r="F14" s="25">
        <f>VLOOKUP(C14,RA!B18:I53,8,0)</f>
        <v>205304.48920000001</v>
      </c>
      <c r="G14" s="16">
        <f t="shared" si="0"/>
        <v>1341446.2291000001</v>
      </c>
      <c r="H14" s="27">
        <f>RA!J18</f>
        <v>13.273275827254601</v>
      </c>
      <c r="I14" s="20">
        <f>VLOOKUP(B14,RMS!B:D,3,FALSE)</f>
        <v>1546750.9198068399</v>
      </c>
      <c r="J14" s="21">
        <f>VLOOKUP(B14,RMS!B:E,4,FALSE)</f>
        <v>1341446.23189658</v>
      </c>
      <c r="K14" s="22">
        <f t="shared" si="1"/>
        <v>-0.20150683983229101</v>
      </c>
      <c r="L14" s="22">
        <f t="shared" si="2"/>
        <v>-2.7965798508375883E-3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499126.82880000002</v>
      </c>
      <c r="F15" s="25">
        <f>VLOOKUP(C15,RA!B19:I54,8,0)</f>
        <v>62076.707499999997</v>
      </c>
      <c r="G15" s="16">
        <f t="shared" si="0"/>
        <v>437050.1213</v>
      </c>
      <c r="H15" s="27">
        <f>RA!J19</f>
        <v>12.4370608667229</v>
      </c>
      <c r="I15" s="20">
        <f>VLOOKUP(B15,RMS!B:D,3,FALSE)</f>
        <v>499126.88004102599</v>
      </c>
      <c r="J15" s="21">
        <f>VLOOKUP(B15,RMS!B:E,4,FALSE)</f>
        <v>437050.12132136797</v>
      </c>
      <c r="K15" s="22">
        <f t="shared" si="1"/>
        <v>-5.1241025968920439E-2</v>
      </c>
      <c r="L15" s="22">
        <f t="shared" si="2"/>
        <v>-2.1367974113672972E-5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688926.71860000002</v>
      </c>
      <c r="F16" s="25">
        <f>VLOOKUP(C16,RA!B20:I55,8,0)</f>
        <v>57762.566500000001</v>
      </c>
      <c r="G16" s="16">
        <f t="shared" si="0"/>
        <v>631164.15210000006</v>
      </c>
      <c r="H16" s="27">
        <f>RA!J20</f>
        <v>8.3844282621788899</v>
      </c>
      <c r="I16" s="20">
        <f>VLOOKUP(B16,RMS!B:D,3,FALSE)</f>
        <v>688926.80310000002</v>
      </c>
      <c r="J16" s="21">
        <f>VLOOKUP(B16,RMS!B:E,4,FALSE)</f>
        <v>631164.15209999995</v>
      </c>
      <c r="K16" s="22">
        <f t="shared" si="1"/>
        <v>-8.4499999997206032E-2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306984.16129999998</v>
      </c>
      <c r="F17" s="25">
        <f>VLOOKUP(C17,RA!B21:I56,8,0)</f>
        <v>39065.998500000002</v>
      </c>
      <c r="G17" s="16">
        <f t="shared" si="0"/>
        <v>267918.16279999999</v>
      </c>
      <c r="H17" s="27">
        <f>RA!J21</f>
        <v>12.7257374890501</v>
      </c>
      <c r="I17" s="20">
        <f>VLOOKUP(B17,RMS!B:D,3,FALSE)</f>
        <v>306984.04497714201</v>
      </c>
      <c r="J17" s="21">
        <f>VLOOKUP(B17,RMS!B:E,4,FALSE)</f>
        <v>267918.16263285698</v>
      </c>
      <c r="K17" s="22">
        <f t="shared" si="1"/>
        <v>0.11632285796804354</v>
      </c>
      <c r="L17" s="22">
        <f t="shared" si="2"/>
        <v>1.6714300727471709E-4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950453.66339999996</v>
      </c>
      <c r="F18" s="25">
        <f>VLOOKUP(C18,RA!B22:I57,8,0)</f>
        <v>114711.88499999999</v>
      </c>
      <c r="G18" s="16">
        <f t="shared" si="0"/>
        <v>835741.77839999995</v>
      </c>
      <c r="H18" s="27">
        <f>RA!J22</f>
        <v>12.069171745800601</v>
      </c>
      <c r="I18" s="20">
        <f>VLOOKUP(B18,RMS!B:D,3,FALSE)</f>
        <v>950453.68593333301</v>
      </c>
      <c r="J18" s="21">
        <f>VLOOKUP(B18,RMS!B:E,4,FALSE)</f>
        <v>835741.77789999999</v>
      </c>
      <c r="K18" s="22">
        <f t="shared" si="1"/>
        <v>-2.2533333045430481E-2</v>
      </c>
      <c r="L18" s="22">
        <f t="shared" si="2"/>
        <v>4.9999996554106474E-4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2366163.9314000001</v>
      </c>
      <c r="F19" s="25">
        <f>VLOOKUP(C19,RA!B23:I58,8,0)</f>
        <v>38993.033499999998</v>
      </c>
      <c r="G19" s="16">
        <f t="shared" si="0"/>
        <v>2327170.8979000002</v>
      </c>
      <c r="H19" s="27">
        <f>RA!J23</f>
        <v>1.64794302637048</v>
      </c>
      <c r="I19" s="20">
        <f>VLOOKUP(B19,RMS!B:D,3,FALSE)</f>
        <v>2366164.6931632501</v>
      </c>
      <c r="J19" s="21">
        <f>VLOOKUP(B19,RMS!B:E,4,FALSE)</f>
        <v>2327170.9286230798</v>
      </c>
      <c r="K19" s="22">
        <f t="shared" si="1"/>
        <v>-0.76176324998959899</v>
      </c>
      <c r="L19" s="22">
        <f t="shared" si="2"/>
        <v>-3.0723079573363066E-2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223982.1508</v>
      </c>
      <c r="F20" s="25">
        <f>VLOOKUP(C20,RA!B24:I59,8,0)</f>
        <v>21219.6188</v>
      </c>
      <c r="G20" s="16">
        <f t="shared" si="0"/>
        <v>202762.53200000001</v>
      </c>
      <c r="H20" s="27">
        <f>RA!J24</f>
        <v>9.4737990166669999</v>
      </c>
      <c r="I20" s="20">
        <f>VLOOKUP(B20,RMS!B:D,3,FALSE)</f>
        <v>223982.15872975599</v>
      </c>
      <c r="J20" s="21">
        <f>VLOOKUP(B20,RMS!B:E,4,FALSE)</f>
        <v>202762.530237959</v>
      </c>
      <c r="K20" s="22">
        <f t="shared" si="1"/>
        <v>-7.9297559859696776E-3</v>
      </c>
      <c r="L20" s="22">
        <f t="shared" si="2"/>
        <v>1.762041007168591E-3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209238.9044</v>
      </c>
      <c r="F21" s="25">
        <f>VLOOKUP(C21,RA!B25:I60,8,0)</f>
        <v>17479.193599999999</v>
      </c>
      <c r="G21" s="16">
        <f t="shared" si="0"/>
        <v>191759.7108</v>
      </c>
      <c r="H21" s="27">
        <f>RA!J25</f>
        <v>8.3537015499685392</v>
      </c>
      <c r="I21" s="20">
        <f>VLOOKUP(B21,RMS!B:D,3,FALSE)</f>
        <v>209238.900315445</v>
      </c>
      <c r="J21" s="21">
        <f>VLOOKUP(B21,RMS!B:E,4,FALSE)</f>
        <v>191759.706727046</v>
      </c>
      <c r="K21" s="22">
        <f t="shared" si="1"/>
        <v>4.084554995642975E-3</v>
      </c>
      <c r="L21" s="22">
        <f t="shared" si="2"/>
        <v>4.0729540050961077E-3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457251.15470000001</v>
      </c>
      <c r="F22" s="25">
        <f>VLOOKUP(C22,RA!B26:I61,8,0)</f>
        <v>96705.109500000006</v>
      </c>
      <c r="G22" s="16">
        <f t="shared" si="0"/>
        <v>360546.04519999999</v>
      </c>
      <c r="H22" s="27">
        <f>RA!J26</f>
        <v>21.149232430795699</v>
      </c>
      <c r="I22" s="20">
        <f>VLOOKUP(B22,RMS!B:D,3,FALSE)</f>
        <v>457251.12980577903</v>
      </c>
      <c r="J22" s="21">
        <f>VLOOKUP(B22,RMS!B:E,4,FALSE)</f>
        <v>360545.938718886</v>
      </c>
      <c r="K22" s="22">
        <f t="shared" si="1"/>
        <v>2.4894220987334847E-2</v>
      </c>
      <c r="L22" s="22">
        <f t="shared" si="2"/>
        <v>0.10648111399495974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234734.04130000001</v>
      </c>
      <c r="F23" s="25">
        <f>VLOOKUP(C23,RA!B27:I62,8,0)</f>
        <v>75194.354600000006</v>
      </c>
      <c r="G23" s="16">
        <f t="shared" si="0"/>
        <v>159539.68670000002</v>
      </c>
      <c r="H23" s="27">
        <f>RA!J27</f>
        <v>32.033851666149502</v>
      </c>
      <c r="I23" s="20">
        <f>VLOOKUP(B23,RMS!B:D,3,FALSE)</f>
        <v>234734.07051879601</v>
      </c>
      <c r="J23" s="21">
        <f>VLOOKUP(B23,RMS!B:E,4,FALSE)</f>
        <v>159539.689821532</v>
      </c>
      <c r="K23" s="22">
        <f t="shared" si="1"/>
        <v>-2.9218796000350267E-2</v>
      </c>
      <c r="L23" s="22">
        <f t="shared" si="2"/>
        <v>-3.1215319759212434E-3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734772.47510000004</v>
      </c>
      <c r="F24" s="25">
        <f>VLOOKUP(C24,RA!B28:I63,8,0)</f>
        <v>68545.497700000007</v>
      </c>
      <c r="G24" s="16">
        <f t="shared" si="0"/>
        <v>666226.97739999997</v>
      </c>
      <c r="H24" s="27">
        <f>RA!J28</f>
        <v>9.3288058579863407</v>
      </c>
      <c r="I24" s="20">
        <f>VLOOKUP(B24,RMS!B:D,3,FALSE)</f>
        <v>734772.47534955805</v>
      </c>
      <c r="J24" s="21">
        <f>VLOOKUP(B24,RMS!B:E,4,FALSE)</f>
        <v>666226.97727578902</v>
      </c>
      <c r="K24" s="22">
        <f t="shared" si="1"/>
        <v>-2.4955801200121641E-4</v>
      </c>
      <c r="L24" s="22">
        <f t="shared" si="2"/>
        <v>1.2421095743775368E-4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573284.50020000001</v>
      </c>
      <c r="F25" s="25">
        <f>VLOOKUP(C25,RA!B29:I64,8,0)</f>
        <v>96999.853300000002</v>
      </c>
      <c r="G25" s="16">
        <f t="shared" si="0"/>
        <v>476284.64689999999</v>
      </c>
      <c r="H25" s="27">
        <f>RA!J29</f>
        <v>16.920020210935402</v>
      </c>
      <c r="I25" s="20">
        <f>VLOOKUP(B25,RMS!B:D,3,FALSE)</f>
        <v>573284.49976106198</v>
      </c>
      <c r="J25" s="21">
        <f>VLOOKUP(B25,RMS!B:E,4,FALSE)</f>
        <v>476284.59657965403</v>
      </c>
      <c r="K25" s="22">
        <f t="shared" si="1"/>
        <v>4.3893803376704454E-4</v>
      </c>
      <c r="L25" s="22">
        <f t="shared" si="2"/>
        <v>5.0320345966611058E-2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1033542.2671000001</v>
      </c>
      <c r="F26" s="25">
        <f>VLOOKUP(C26,RA!B30:I65,8,0)</f>
        <v>153451.11559999999</v>
      </c>
      <c r="G26" s="16">
        <f t="shared" si="0"/>
        <v>880091.15150000004</v>
      </c>
      <c r="H26" s="27">
        <f>RA!J30</f>
        <v>14.8471059660256</v>
      </c>
      <c r="I26" s="20">
        <f>VLOOKUP(B26,RMS!B:D,3,FALSE)</f>
        <v>1033542.2442203501</v>
      </c>
      <c r="J26" s="21">
        <f>VLOOKUP(B26,RMS!B:E,4,FALSE)</f>
        <v>880091.15287392098</v>
      </c>
      <c r="K26" s="22">
        <f t="shared" si="1"/>
        <v>2.287965000141412E-2</v>
      </c>
      <c r="L26" s="22">
        <f t="shared" si="2"/>
        <v>-1.3739209389314055E-3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574641.15289999999</v>
      </c>
      <c r="F27" s="25">
        <f>VLOOKUP(C27,RA!B31:I66,8,0)</f>
        <v>42863.102500000001</v>
      </c>
      <c r="G27" s="16">
        <f t="shared" si="0"/>
        <v>531778.05039999995</v>
      </c>
      <c r="H27" s="27">
        <f>RA!J31</f>
        <v>7.4591077029004804</v>
      </c>
      <c r="I27" s="20">
        <f>VLOOKUP(B27,RMS!B:D,3,FALSE)</f>
        <v>574641.15244513296</v>
      </c>
      <c r="J27" s="21">
        <f>VLOOKUP(B27,RMS!B:E,4,FALSE)</f>
        <v>531778.11471061897</v>
      </c>
      <c r="K27" s="22">
        <f t="shared" si="1"/>
        <v>4.5486702583730221E-4</v>
      </c>
      <c r="L27" s="22">
        <f t="shared" si="2"/>
        <v>-6.4310619025491178E-2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129896.2818</v>
      </c>
      <c r="F28" s="25">
        <f>VLOOKUP(C28,RA!B32:I67,8,0)</f>
        <v>41597.380899999996</v>
      </c>
      <c r="G28" s="16">
        <f t="shared" si="0"/>
        <v>88298.900900000008</v>
      </c>
      <c r="H28" s="27">
        <f>RA!J32</f>
        <v>32.0235347182971</v>
      </c>
      <c r="I28" s="20">
        <f>VLOOKUP(B28,RMS!B:D,3,FALSE)</f>
        <v>129896.012967136</v>
      </c>
      <c r="J28" s="21">
        <f>VLOOKUP(B28,RMS!B:E,4,FALSE)</f>
        <v>88298.884816713704</v>
      </c>
      <c r="K28" s="22">
        <f t="shared" si="1"/>
        <v>0.26883286399242934</v>
      </c>
      <c r="L28" s="22">
        <f t="shared" si="2"/>
        <v>1.6083286303910427E-2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106.4106</v>
      </c>
      <c r="F29" s="25">
        <f>VLOOKUP(C29,RA!B33:I68,8,0)</f>
        <v>48.628599999999999</v>
      </c>
      <c r="G29" s="16">
        <f t="shared" si="0"/>
        <v>57.782000000000004</v>
      </c>
      <c r="H29" s="27">
        <f>RA!J33</f>
        <v>45.699018706783001</v>
      </c>
      <c r="I29" s="20">
        <f>VLOOKUP(B29,RMS!B:D,3,FALSE)</f>
        <v>106.4104</v>
      </c>
      <c r="J29" s="21">
        <f>VLOOKUP(B29,RMS!B:E,4,FALSE)</f>
        <v>57.781999999999996</v>
      </c>
      <c r="K29" s="22">
        <f t="shared" si="1"/>
        <v>2.0000000000663931E-4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92883.493199999997</v>
      </c>
      <c r="F31" s="25">
        <f>VLOOKUP(C31,RA!B35:I70,8,0)</f>
        <v>12276.444299999999</v>
      </c>
      <c r="G31" s="16">
        <f t="shared" si="0"/>
        <v>80607.048899999994</v>
      </c>
      <c r="H31" s="27">
        <f>RA!J35</f>
        <v>13.217035532423299</v>
      </c>
      <c r="I31" s="20">
        <f>VLOOKUP(B31,RMS!B:D,3,FALSE)</f>
        <v>92883.493000000002</v>
      </c>
      <c r="J31" s="21">
        <f>VLOOKUP(B31,RMS!B:E,4,FALSE)</f>
        <v>80607.050900000002</v>
      </c>
      <c r="K31" s="22">
        <f t="shared" si="1"/>
        <v>1.9999999494757503E-4</v>
      </c>
      <c r="L31" s="22">
        <f t="shared" si="2"/>
        <v>-2.0000000076834112E-3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205348.29029999999</v>
      </c>
      <c r="F35" s="25">
        <f>VLOOKUP(C35,RA!B8:I74,8,0)</f>
        <v>9548.6947999999993</v>
      </c>
      <c r="G35" s="16">
        <f t="shared" si="0"/>
        <v>195799.5955</v>
      </c>
      <c r="H35" s="27">
        <f>RA!J39</f>
        <v>4.6499996596270696</v>
      </c>
      <c r="I35" s="20">
        <f>VLOOKUP(B35,RMS!B:D,3,FALSE)</f>
        <v>205348.290598291</v>
      </c>
      <c r="J35" s="21">
        <f>VLOOKUP(B35,RMS!B:E,4,FALSE)</f>
        <v>195799.59615384601</v>
      </c>
      <c r="K35" s="22">
        <f t="shared" si="1"/>
        <v>-2.9829100822098553E-4</v>
      </c>
      <c r="L35" s="22">
        <f t="shared" si="2"/>
        <v>-6.5384601475670934E-4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364930.78240000003</v>
      </c>
      <c r="F36" s="25">
        <f>VLOOKUP(C36,RA!B8:I75,8,0)</f>
        <v>24608.6446</v>
      </c>
      <c r="G36" s="16">
        <f t="shared" si="0"/>
        <v>340322.13780000003</v>
      </c>
      <c r="H36" s="27">
        <f>RA!J40</f>
        <v>6.7433732057786502</v>
      </c>
      <c r="I36" s="20">
        <f>VLOOKUP(B36,RMS!B:D,3,FALSE)</f>
        <v>364930.77471367503</v>
      </c>
      <c r="J36" s="21">
        <f>VLOOKUP(B36,RMS!B:E,4,FALSE)</f>
        <v>340322.13420854701</v>
      </c>
      <c r="K36" s="22">
        <f t="shared" si="1"/>
        <v>7.6863249996677041E-3</v>
      </c>
      <c r="L36" s="22">
        <f t="shared" si="2"/>
        <v>3.5914530162699521E-3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11028.052100000001</v>
      </c>
      <c r="F39" s="25">
        <f>VLOOKUP(C39,RA!B8:I78,8,0)</f>
        <v>1395.2393</v>
      </c>
      <c r="G39" s="16">
        <f t="shared" si="0"/>
        <v>9632.8128000000015</v>
      </c>
      <c r="H39" s="27">
        <f>RA!J43</f>
        <v>12.651729311289699</v>
      </c>
      <c r="I39" s="20">
        <f>VLOOKUP(B39,RMS!B:D,3,FALSE)</f>
        <v>11028.052340972699</v>
      </c>
      <c r="J39" s="21">
        <f>VLOOKUP(B39,RMS!B:E,4,FALSE)</f>
        <v>9632.8131760078704</v>
      </c>
      <c r="K39" s="22">
        <f t="shared" si="1"/>
        <v>-2.4097269852063619E-4</v>
      </c>
      <c r="L39" s="22">
        <f t="shared" si="2"/>
        <v>-3.760078689083457E-4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14353680.173599999</v>
      </c>
      <c r="E7" s="62">
        <v>19489588</v>
      </c>
      <c r="F7" s="63">
        <v>73.647940498280406</v>
      </c>
      <c r="G7" s="62">
        <v>13105416.925899999</v>
      </c>
      <c r="H7" s="63">
        <v>9.5247885264380798</v>
      </c>
      <c r="I7" s="62">
        <v>1598517.7531999999</v>
      </c>
      <c r="J7" s="63">
        <v>11.136640456432</v>
      </c>
      <c r="K7" s="62">
        <v>1466019.5131999999</v>
      </c>
      <c r="L7" s="63">
        <v>11.186363024458499</v>
      </c>
      <c r="M7" s="63">
        <v>9.0379588270817005E-2</v>
      </c>
      <c r="N7" s="62">
        <v>479191312.5323</v>
      </c>
      <c r="O7" s="62">
        <v>2094393370.4617</v>
      </c>
      <c r="P7" s="62">
        <v>814712</v>
      </c>
      <c r="Q7" s="62">
        <v>755993</v>
      </c>
      <c r="R7" s="63">
        <v>7.7671354099839496</v>
      </c>
      <c r="S7" s="62">
        <v>17.6181032973615</v>
      </c>
      <c r="T7" s="62">
        <v>17.183297930404098</v>
      </c>
      <c r="U7" s="64">
        <v>2.4679465185251499</v>
      </c>
      <c r="V7" s="52"/>
      <c r="W7" s="52"/>
    </row>
    <row r="8" spans="1:23" ht="14.25" thickBot="1">
      <c r="A8" s="49">
        <v>41726</v>
      </c>
      <c r="B8" s="39" t="s">
        <v>6</v>
      </c>
      <c r="C8" s="40"/>
      <c r="D8" s="65">
        <v>462295.50550000003</v>
      </c>
      <c r="E8" s="65">
        <v>605546</v>
      </c>
      <c r="F8" s="66">
        <v>76.343581742757806</v>
      </c>
      <c r="G8" s="65">
        <v>458617.64669999998</v>
      </c>
      <c r="H8" s="66">
        <v>0.80194445775563195</v>
      </c>
      <c r="I8" s="65">
        <v>112274.9463</v>
      </c>
      <c r="J8" s="66">
        <v>24.286402304207598</v>
      </c>
      <c r="K8" s="65">
        <v>90837.934500000003</v>
      </c>
      <c r="L8" s="66">
        <v>19.8068990920057</v>
      </c>
      <c r="M8" s="66">
        <v>0.23599184545527099</v>
      </c>
      <c r="N8" s="65">
        <v>19925395.493999999</v>
      </c>
      <c r="O8" s="65">
        <v>87231462.871600002</v>
      </c>
      <c r="P8" s="65">
        <v>21089</v>
      </c>
      <c r="Q8" s="65">
        <v>20442</v>
      </c>
      <c r="R8" s="66">
        <v>3.1650523432149602</v>
      </c>
      <c r="S8" s="65">
        <v>21.9211676940585</v>
      </c>
      <c r="T8" s="65">
        <v>22.490010145778299</v>
      </c>
      <c r="U8" s="67">
        <v>-2.5949459429297099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74906.942500000005</v>
      </c>
      <c r="E9" s="65">
        <v>110072</v>
      </c>
      <c r="F9" s="66">
        <v>68.052676884221199</v>
      </c>
      <c r="G9" s="65">
        <v>70021.654800000004</v>
      </c>
      <c r="H9" s="66">
        <v>6.9768241181298096</v>
      </c>
      <c r="I9" s="65">
        <v>18129.9578</v>
      </c>
      <c r="J9" s="66">
        <v>24.203307724113799</v>
      </c>
      <c r="K9" s="65">
        <v>14493.6214</v>
      </c>
      <c r="L9" s="66">
        <v>20.698770175308699</v>
      </c>
      <c r="M9" s="66">
        <v>0.25089218902875399</v>
      </c>
      <c r="N9" s="65">
        <v>3272201.6253999998</v>
      </c>
      <c r="O9" s="65">
        <v>14533346.703199999</v>
      </c>
      <c r="P9" s="65">
        <v>4449</v>
      </c>
      <c r="Q9" s="65">
        <v>3940</v>
      </c>
      <c r="R9" s="66">
        <v>12.9187817258883</v>
      </c>
      <c r="S9" s="65">
        <v>16.836804338053501</v>
      </c>
      <c r="T9" s="65">
        <v>16.873660964467</v>
      </c>
      <c r="U9" s="67">
        <v>-0.21890511805856799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102818.0141</v>
      </c>
      <c r="E10" s="65">
        <v>154831</v>
      </c>
      <c r="F10" s="66">
        <v>66.406607268570298</v>
      </c>
      <c r="G10" s="65">
        <v>82983.704400000002</v>
      </c>
      <c r="H10" s="66">
        <v>23.9014513071075</v>
      </c>
      <c r="I10" s="65">
        <v>31147.375400000001</v>
      </c>
      <c r="J10" s="66">
        <v>30.2936948088749</v>
      </c>
      <c r="K10" s="65">
        <v>20128.601299999998</v>
      </c>
      <c r="L10" s="66">
        <v>24.256089126818999</v>
      </c>
      <c r="M10" s="66">
        <v>0.54741876674759304</v>
      </c>
      <c r="N10" s="65">
        <v>4065634.7324999999</v>
      </c>
      <c r="O10" s="65">
        <v>20490135.563999999</v>
      </c>
      <c r="P10" s="65">
        <v>79338</v>
      </c>
      <c r="Q10" s="65">
        <v>73498</v>
      </c>
      <c r="R10" s="66">
        <v>7.9457944433862098</v>
      </c>
      <c r="S10" s="65">
        <v>1.2959491555118601</v>
      </c>
      <c r="T10" s="65">
        <v>1.2773754891289599</v>
      </c>
      <c r="U10" s="67">
        <v>1.43320949775755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41864.122000000003</v>
      </c>
      <c r="E11" s="65">
        <v>40770</v>
      </c>
      <c r="F11" s="66">
        <v>102.68364483689</v>
      </c>
      <c r="G11" s="65">
        <v>35672.217100000002</v>
      </c>
      <c r="H11" s="66">
        <v>17.357779816831201</v>
      </c>
      <c r="I11" s="65">
        <v>9465.1946000000007</v>
      </c>
      <c r="J11" s="66">
        <v>22.609323085767802</v>
      </c>
      <c r="K11" s="65">
        <v>7216.2767000000003</v>
      </c>
      <c r="L11" s="66">
        <v>20.229403403131901</v>
      </c>
      <c r="M11" s="66">
        <v>0.31164518677616698</v>
      </c>
      <c r="N11" s="65">
        <v>1881675.8004000001</v>
      </c>
      <c r="O11" s="65">
        <v>9092022.8931000009</v>
      </c>
      <c r="P11" s="65">
        <v>2294</v>
      </c>
      <c r="Q11" s="65">
        <v>2162</v>
      </c>
      <c r="R11" s="66">
        <v>6.1054579093432002</v>
      </c>
      <c r="S11" s="65">
        <v>18.2493993025283</v>
      </c>
      <c r="T11" s="65">
        <v>17.235993524514299</v>
      </c>
      <c r="U11" s="67">
        <v>5.5530911522857203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79193.9084</v>
      </c>
      <c r="E12" s="65">
        <v>142817</v>
      </c>
      <c r="F12" s="66">
        <v>55.451317700273798</v>
      </c>
      <c r="G12" s="65">
        <v>119397.3585</v>
      </c>
      <c r="H12" s="66">
        <v>-33.671976168551502</v>
      </c>
      <c r="I12" s="65">
        <v>18478.294300000001</v>
      </c>
      <c r="J12" s="66">
        <v>23.332974307402701</v>
      </c>
      <c r="K12" s="65">
        <v>15680.0108</v>
      </c>
      <c r="L12" s="66">
        <v>13.1326278880784</v>
      </c>
      <c r="M12" s="66">
        <v>0.17846183498802201</v>
      </c>
      <c r="N12" s="65">
        <v>5242118.7945999997</v>
      </c>
      <c r="O12" s="65">
        <v>24772453.800799999</v>
      </c>
      <c r="P12" s="65">
        <v>755</v>
      </c>
      <c r="Q12" s="65">
        <v>701</v>
      </c>
      <c r="R12" s="66">
        <v>7.7032810271041399</v>
      </c>
      <c r="S12" s="65">
        <v>104.892593907285</v>
      </c>
      <c r="T12" s="65">
        <v>110.28726291012801</v>
      </c>
      <c r="U12" s="67">
        <v>-5.1430408972553501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224608.17689999999</v>
      </c>
      <c r="E13" s="65">
        <v>359040</v>
      </c>
      <c r="F13" s="66">
        <v>62.557981534090899</v>
      </c>
      <c r="G13" s="65">
        <v>193905.80480000001</v>
      </c>
      <c r="H13" s="66">
        <v>15.833652907744201</v>
      </c>
      <c r="I13" s="65">
        <v>63497.311500000003</v>
      </c>
      <c r="J13" s="66">
        <v>28.270258178654899</v>
      </c>
      <c r="K13" s="65">
        <v>52703.593699999998</v>
      </c>
      <c r="L13" s="66">
        <v>27.179997914121198</v>
      </c>
      <c r="M13" s="66">
        <v>0.204800413828327</v>
      </c>
      <c r="N13" s="65">
        <v>11800560.4418</v>
      </c>
      <c r="O13" s="65">
        <v>42879846.560599998</v>
      </c>
      <c r="P13" s="65">
        <v>9596</v>
      </c>
      <c r="Q13" s="65">
        <v>9072</v>
      </c>
      <c r="R13" s="66">
        <v>5.7760141093474502</v>
      </c>
      <c r="S13" s="65">
        <v>23.4064377761567</v>
      </c>
      <c r="T13" s="65">
        <v>23.4966670304233</v>
      </c>
      <c r="U13" s="67">
        <v>-0.385489048480739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171464.35339999999</v>
      </c>
      <c r="E14" s="65">
        <v>124592</v>
      </c>
      <c r="F14" s="66">
        <v>137.62067660845</v>
      </c>
      <c r="G14" s="65">
        <v>128972.5309</v>
      </c>
      <c r="H14" s="66">
        <v>32.946412855111298</v>
      </c>
      <c r="I14" s="65">
        <v>39732.710299999999</v>
      </c>
      <c r="J14" s="66">
        <v>23.172577572033099</v>
      </c>
      <c r="K14" s="65">
        <v>24314.849300000002</v>
      </c>
      <c r="L14" s="66">
        <v>18.852734865575901</v>
      </c>
      <c r="M14" s="66">
        <v>0.63409239390186101</v>
      </c>
      <c r="N14" s="65">
        <v>3908676.9145</v>
      </c>
      <c r="O14" s="65">
        <v>18101415.220800001</v>
      </c>
      <c r="P14" s="65">
        <v>3942</v>
      </c>
      <c r="Q14" s="65">
        <v>3039</v>
      </c>
      <c r="R14" s="66">
        <v>29.713721618953599</v>
      </c>
      <c r="S14" s="65">
        <v>43.496791831557601</v>
      </c>
      <c r="T14" s="65">
        <v>47.030862553471501</v>
      </c>
      <c r="U14" s="67">
        <v>-8.1248997296162493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110556.21769999999</v>
      </c>
      <c r="E15" s="65">
        <v>81035</v>
      </c>
      <c r="F15" s="66">
        <v>136.430206330598</v>
      </c>
      <c r="G15" s="65">
        <v>64277.086199999998</v>
      </c>
      <c r="H15" s="66">
        <v>71.999423489734994</v>
      </c>
      <c r="I15" s="65">
        <v>21586.420999999998</v>
      </c>
      <c r="J15" s="66">
        <v>19.525288987884799</v>
      </c>
      <c r="K15" s="65">
        <v>13464.747300000001</v>
      </c>
      <c r="L15" s="66">
        <v>20.947973992013299</v>
      </c>
      <c r="M15" s="66">
        <v>0.60318055133496595</v>
      </c>
      <c r="N15" s="65">
        <v>3357127.5227000001</v>
      </c>
      <c r="O15" s="65">
        <v>13218056.906300001</v>
      </c>
      <c r="P15" s="65">
        <v>4030</v>
      </c>
      <c r="Q15" s="65">
        <v>3743</v>
      </c>
      <c r="R15" s="66">
        <v>7.6676462730430197</v>
      </c>
      <c r="S15" s="65">
        <v>27.4333046401985</v>
      </c>
      <c r="T15" s="65">
        <v>27.870551696500101</v>
      </c>
      <c r="U15" s="67">
        <v>-1.59385484919274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628320.0612</v>
      </c>
      <c r="E16" s="65">
        <v>893945</v>
      </c>
      <c r="F16" s="66">
        <v>70.286210135970293</v>
      </c>
      <c r="G16" s="65">
        <v>553294.6851</v>
      </c>
      <c r="H16" s="66">
        <v>13.5597500067148</v>
      </c>
      <c r="I16" s="65">
        <v>47854.823600000003</v>
      </c>
      <c r="J16" s="66">
        <v>7.6163131746269999</v>
      </c>
      <c r="K16" s="65">
        <v>33433.974499999997</v>
      </c>
      <c r="L16" s="66">
        <v>6.0427066083162</v>
      </c>
      <c r="M16" s="66">
        <v>0.43132320687748399</v>
      </c>
      <c r="N16" s="65">
        <v>21889381.711199999</v>
      </c>
      <c r="O16" s="65">
        <v>101916782.66509999</v>
      </c>
      <c r="P16" s="65">
        <v>39720</v>
      </c>
      <c r="Q16" s="65">
        <v>34287</v>
      </c>
      <c r="R16" s="66">
        <v>15.845655787907999</v>
      </c>
      <c r="S16" s="65">
        <v>15.818732658610299</v>
      </c>
      <c r="T16" s="65">
        <v>15.969706183101501</v>
      </c>
      <c r="U16" s="67">
        <v>-0.95439709203898504</v>
      </c>
      <c r="V16" s="52"/>
      <c r="W16" s="52"/>
    </row>
    <row r="17" spans="1:21" ht="12" thickBot="1">
      <c r="A17" s="50"/>
      <c r="B17" s="39" t="s">
        <v>15</v>
      </c>
      <c r="C17" s="40"/>
      <c r="D17" s="65">
        <v>1253606.8932</v>
      </c>
      <c r="E17" s="65">
        <v>509664</v>
      </c>
      <c r="F17" s="66">
        <v>245.967322235826</v>
      </c>
      <c r="G17" s="65">
        <v>399582.06520000001</v>
      </c>
      <c r="H17" s="66">
        <v>213.729519509976</v>
      </c>
      <c r="I17" s="65">
        <v>56503.160100000001</v>
      </c>
      <c r="J17" s="66">
        <v>4.5072470809224798</v>
      </c>
      <c r="K17" s="65">
        <v>52335.070200000002</v>
      </c>
      <c r="L17" s="66">
        <v>13.0974522527194</v>
      </c>
      <c r="M17" s="66">
        <v>7.9642386722164005E-2</v>
      </c>
      <c r="N17" s="65">
        <v>18366891.475699998</v>
      </c>
      <c r="O17" s="65">
        <v>122523552.9677</v>
      </c>
      <c r="P17" s="65">
        <v>11827</v>
      </c>
      <c r="Q17" s="65">
        <v>10744</v>
      </c>
      <c r="R17" s="66">
        <v>10.0800446760983</v>
      </c>
      <c r="S17" s="65">
        <v>105.995340593557</v>
      </c>
      <c r="T17" s="65">
        <v>70.0133764612807</v>
      </c>
      <c r="U17" s="67">
        <v>33.946741366915802</v>
      </c>
    </row>
    <row r="18" spans="1:21" ht="12" thickBot="1">
      <c r="A18" s="50"/>
      <c r="B18" s="39" t="s">
        <v>16</v>
      </c>
      <c r="C18" s="40"/>
      <c r="D18" s="65">
        <v>1546750.7183000001</v>
      </c>
      <c r="E18" s="65">
        <v>2003114</v>
      </c>
      <c r="F18" s="66">
        <v>77.2173085655634</v>
      </c>
      <c r="G18" s="65">
        <v>1417721.3045000001</v>
      </c>
      <c r="H18" s="66">
        <v>9.1011832431696398</v>
      </c>
      <c r="I18" s="65">
        <v>205304.48920000001</v>
      </c>
      <c r="J18" s="66">
        <v>13.273275827254601</v>
      </c>
      <c r="K18" s="65">
        <v>199385.01509999999</v>
      </c>
      <c r="L18" s="66">
        <v>14.0637665856562</v>
      </c>
      <c r="M18" s="66">
        <v>2.9688660890745001E-2</v>
      </c>
      <c r="N18" s="65">
        <v>53192787.149800003</v>
      </c>
      <c r="O18" s="65">
        <v>295006867.30440003</v>
      </c>
      <c r="P18" s="65">
        <v>76135</v>
      </c>
      <c r="Q18" s="65">
        <v>68155</v>
      </c>
      <c r="R18" s="66">
        <v>11.7086053847847</v>
      </c>
      <c r="S18" s="65">
        <v>20.3158956892362</v>
      </c>
      <c r="T18" s="65">
        <v>19.633948693419399</v>
      </c>
      <c r="U18" s="67">
        <v>3.3567163675590499</v>
      </c>
    </row>
    <row r="19" spans="1:21" ht="12" thickBot="1">
      <c r="A19" s="50"/>
      <c r="B19" s="39" t="s">
        <v>17</v>
      </c>
      <c r="C19" s="40"/>
      <c r="D19" s="65">
        <v>499126.82880000002</v>
      </c>
      <c r="E19" s="65">
        <v>944773</v>
      </c>
      <c r="F19" s="66">
        <v>52.830344304928303</v>
      </c>
      <c r="G19" s="65">
        <v>707103.72880000004</v>
      </c>
      <c r="H19" s="66">
        <v>-29.412502229757699</v>
      </c>
      <c r="I19" s="65">
        <v>62076.707499999997</v>
      </c>
      <c r="J19" s="66">
        <v>12.4370608667229</v>
      </c>
      <c r="K19" s="65">
        <v>40844.020900000003</v>
      </c>
      <c r="L19" s="66">
        <v>5.7762417643186401</v>
      </c>
      <c r="M19" s="66">
        <v>0.519848098500997</v>
      </c>
      <c r="N19" s="65">
        <v>20256838.6811</v>
      </c>
      <c r="O19" s="65">
        <v>89580488.572300002</v>
      </c>
      <c r="P19" s="65">
        <v>11509</v>
      </c>
      <c r="Q19" s="65">
        <v>10864</v>
      </c>
      <c r="R19" s="66">
        <v>5.9370397643593504</v>
      </c>
      <c r="S19" s="65">
        <v>43.3683924580763</v>
      </c>
      <c r="T19" s="65">
        <v>43.987271548232698</v>
      </c>
      <c r="U19" s="67">
        <v>-1.4270279691705801</v>
      </c>
    </row>
    <row r="20" spans="1:21" ht="12" thickBot="1">
      <c r="A20" s="50"/>
      <c r="B20" s="39" t="s">
        <v>18</v>
      </c>
      <c r="C20" s="40"/>
      <c r="D20" s="65">
        <v>688926.71860000002</v>
      </c>
      <c r="E20" s="65">
        <v>1068161</v>
      </c>
      <c r="F20" s="66">
        <v>64.496524269281494</v>
      </c>
      <c r="G20" s="65">
        <v>821846.52780000004</v>
      </c>
      <c r="H20" s="66">
        <v>-16.173312741956</v>
      </c>
      <c r="I20" s="65">
        <v>57762.566500000001</v>
      </c>
      <c r="J20" s="66">
        <v>8.3844282621788899</v>
      </c>
      <c r="K20" s="65">
        <v>43708.899599999997</v>
      </c>
      <c r="L20" s="66">
        <v>5.3183773516698203</v>
      </c>
      <c r="M20" s="66">
        <v>0.32152872821350997</v>
      </c>
      <c r="N20" s="65">
        <v>24759177.387600001</v>
      </c>
      <c r="O20" s="65">
        <v>122684276.9215</v>
      </c>
      <c r="P20" s="65">
        <v>31222</v>
      </c>
      <c r="Q20" s="65">
        <v>29189</v>
      </c>
      <c r="R20" s="66">
        <v>6.9649525506183796</v>
      </c>
      <c r="S20" s="65">
        <v>22.0654256165524</v>
      </c>
      <c r="T20" s="65">
        <v>23.918187714550001</v>
      </c>
      <c r="U20" s="67">
        <v>-8.3966750979311193</v>
      </c>
    </row>
    <row r="21" spans="1:21" ht="12" thickBot="1">
      <c r="A21" s="50"/>
      <c r="B21" s="39" t="s">
        <v>19</v>
      </c>
      <c r="C21" s="40"/>
      <c r="D21" s="65">
        <v>306984.16129999998</v>
      </c>
      <c r="E21" s="65">
        <v>389749</v>
      </c>
      <c r="F21" s="66">
        <v>78.764579588401801</v>
      </c>
      <c r="G21" s="65">
        <v>299552.82419999997</v>
      </c>
      <c r="H21" s="66">
        <v>2.4808102276606898</v>
      </c>
      <c r="I21" s="65">
        <v>39065.998500000002</v>
      </c>
      <c r="J21" s="66">
        <v>12.7257374890501</v>
      </c>
      <c r="K21" s="65">
        <v>41560.026899999997</v>
      </c>
      <c r="L21" s="66">
        <v>13.8740227240361</v>
      </c>
      <c r="M21" s="66">
        <v>-6.0010269146384999E-2</v>
      </c>
      <c r="N21" s="65">
        <v>11883559.824999999</v>
      </c>
      <c r="O21" s="65">
        <v>52158899.378200002</v>
      </c>
      <c r="P21" s="65">
        <v>26984</v>
      </c>
      <c r="Q21" s="65">
        <v>25309</v>
      </c>
      <c r="R21" s="66">
        <v>6.61819905962306</v>
      </c>
      <c r="S21" s="65">
        <v>11.376525396531299</v>
      </c>
      <c r="T21" s="65">
        <v>11.3065424275949</v>
      </c>
      <c r="U21" s="67">
        <v>0.61515239932300303</v>
      </c>
    </row>
    <row r="22" spans="1:21" ht="12" thickBot="1">
      <c r="A22" s="50"/>
      <c r="B22" s="39" t="s">
        <v>20</v>
      </c>
      <c r="C22" s="40"/>
      <c r="D22" s="65">
        <v>950453.66339999996</v>
      </c>
      <c r="E22" s="65">
        <v>1032432</v>
      </c>
      <c r="F22" s="66">
        <v>92.059686584685494</v>
      </c>
      <c r="G22" s="65">
        <v>687047.80110000004</v>
      </c>
      <c r="H22" s="66">
        <v>38.338797079078503</v>
      </c>
      <c r="I22" s="65">
        <v>114711.88499999999</v>
      </c>
      <c r="J22" s="66">
        <v>12.069171745800601</v>
      </c>
      <c r="K22" s="65">
        <v>90387.496499999994</v>
      </c>
      <c r="L22" s="66">
        <v>13.1559254472956</v>
      </c>
      <c r="M22" s="66">
        <v>0.269112315772569</v>
      </c>
      <c r="N22" s="65">
        <v>30476166.8147</v>
      </c>
      <c r="O22" s="65">
        <v>136025937.81209999</v>
      </c>
      <c r="P22" s="65">
        <v>59775</v>
      </c>
      <c r="Q22" s="65">
        <v>53067</v>
      </c>
      <c r="R22" s="66">
        <v>12.6406241166827</v>
      </c>
      <c r="S22" s="65">
        <v>15.9005213450439</v>
      </c>
      <c r="T22" s="65">
        <v>16.008240903009401</v>
      </c>
      <c r="U22" s="67">
        <v>-0.67745928342824802</v>
      </c>
    </row>
    <row r="23" spans="1:21" ht="12" thickBot="1">
      <c r="A23" s="50"/>
      <c r="B23" s="39" t="s">
        <v>21</v>
      </c>
      <c r="C23" s="40"/>
      <c r="D23" s="65">
        <v>2366163.9314000001</v>
      </c>
      <c r="E23" s="65">
        <v>2784844</v>
      </c>
      <c r="F23" s="66">
        <v>84.965762225819503</v>
      </c>
      <c r="G23" s="65">
        <v>2105232.5611999999</v>
      </c>
      <c r="H23" s="66">
        <v>12.394420217938601</v>
      </c>
      <c r="I23" s="65">
        <v>38993.033499999998</v>
      </c>
      <c r="J23" s="66">
        <v>1.64794302637048</v>
      </c>
      <c r="K23" s="65">
        <v>186517.97990000001</v>
      </c>
      <c r="L23" s="66">
        <v>8.8597328075565809</v>
      </c>
      <c r="M23" s="66">
        <v>-0.79094222701261396</v>
      </c>
      <c r="N23" s="65">
        <v>87257412.392800003</v>
      </c>
      <c r="O23" s="65">
        <v>276236741.03759998</v>
      </c>
      <c r="P23" s="65">
        <v>72453</v>
      </c>
      <c r="Q23" s="65">
        <v>68834</v>
      </c>
      <c r="R23" s="66">
        <v>5.2575761978092199</v>
      </c>
      <c r="S23" s="65">
        <v>32.657915219521598</v>
      </c>
      <c r="T23" s="65">
        <v>34.579648420838502</v>
      </c>
      <c r="U23" s="67">
        <v>-5.88443318686853</v>
      </c>
    </row>
    <row r="24" spans="1:21" ht="12" thickBot="1">
      <c r="A24" s="50"/>
      <c r="B24" s="39" t="s">
        <v>22</v>
      </c>
      <c r="C24" s="40"/>
      <c r="D24" s="65">
        <v>223982.1508</v>
      </c>
      <c r="E24" s="65">
        <v>267832</v>
      </c>
      <c r="F24" s="66">
        <v>83.627852833119306</v>
      </c>
      <c r="G24" s="65">
        <v>208013.52540000001</v>
      </c>
      <c r="H24" s="66">
        <v>7.6767245636038002</v>
      </c>
      <c r="I24" s="65">
        <v>21219.6188</v>
      </c>
      <c r="J24" s="66">
        <v>9.4737990166669999</v>
      </c>
      <c r="K24" s="65">
        <v>31653.016299999999</v>
      </c>
      <c r="L24" s="66">
        <v>15.216806810582501</v>
      </c>
      <c r="M24" s="66">
        <v>-0.32961779696173898</v>
      </c>
      <c r="N24" s="65">
        <v>7284672.8790999996</v>
      </c>
      <c r="O24" s="65">
        <v>33878282.443599999</v>
      </c>
      <c r="P24" s="65">
        <v>25564</v>
      </c>
      <c r="Q24" s="65">
        <v>23755</v>
      </c>
      <c r="R24" s="66">
        <v>7.6152388970742999</v>
      </c>
      <c r="S24" s="65">
        <v>8.7616237990924706</v>
      </c>
      <c r="T24" s="65">
        <v>8.4422057251104992</v>
      </c>
      <c r="U24" s="67">
        <v>3.6456492689751898</v>
      </c>
    </row>
    <row r="25" spans="1:21" ht="12" thickBot="1">
      <c r="A25" s="50"/>
      <c r="B25" s="39" t="s">
        <v>23</v>
      </c>
      <c r="C25" s="40"/>
      <c r="D25" s="65">
        <v>209238.9044</v>
      </c>
      <c r="E25" s="65">
        <v>204219</v>
      </c>
      <c r="F25" s="66">
        <v>102.458098609826</v>
      </c>
      <c r="G25" s="65">
        <v>148231.1079</v>
      </c>
      <c r="H25" s="66">
        <v>41.157215488908903</v>
      </c>
      <c r="I25" s="65">
        <v>17479.193599999999</v>
      </c>
      <c r="J25" s="66">
        <v>8.3537015499685392</v>
      </c>
      <c r="K25" s="65">
        <v>13415.320400000001</v>
      </c>
      <c r="L25" s="66">
        <v>9.0502733131093294</v>
      </c>
      <c r="M25" s="66">
        <v>0.30292777800521198</v>
      </c>
      <c r="N25" s="65">
        <v>6168837.9786</v>
      </c>
      <c r="O25" s="65">
        <v>36464071.053900003</v>
      </c>
      <c r="P25" s="65">
        <v>15823</v>
      </c>
      <c r="Q25" s="65">
        <v>14545</v>
      </c>
      <c r="R25" s="66">
        <v>8.7865245788930899</v>
      </c>
      <c r="S25" s="65">
        <v>13.223718915502699</v>
      </c>
      <c r="T25" s="65">
        <v>12.9366688759024</v>
      </c>
      <c r="U25" s="67">
        <v>2.1707209706632198</v>
      </c>
    </row>
    <row r="26" spans="1:21" ht="12" thickBot="1">
      <c r="A26" s="50"/>
      <c r="B26" s="39" t="s">
        <v>24</v>
      </c>
      <c r="C26" s="40"/>
      <c r="D26" s="65">
        <v>457251.15470000001</v>
      </c>
      <c r="E26" s="65">
        <v>628517</v>
      </c>
      <c r="F26" s="66">
        <v>72.750801442124896</v>
      </c>
      <c r="G26" s="65">
        <v>463958.7389</v>
      </c>
      <c r="H26" s="66">
        <v>-1.445728604208</v>
      </c>
      <c r="I26" s="65">
        <v>96705.109500000006</v>
      </c>
      <c r="J26" s="66">
        <v>21.149232430795699</v>
      </c>
      <c r="K26" s="65">
        <v>76030.069699999993</v>
      </c>
      <c r="L26" s="66">
        <v>16.387248116127701</v>
      </c>
      <c r="M26" s="66">
        <v>0.27193240623847598</v>
      </c>
      <c r="N26" s="65">
        <v>14629575.1931</v>
      </c>
      <c r="O26" s="65">
        <v>67817508.051599994</v>
      </c>
      <c r="P26" s="65">
        <v>36052</v>
      </c>
      <c r="Q26" s="65">
        <v>34163</v>
      </c>
      <c r="R26" s="66">
        <v>5.5293738840265902</v>
      </c>
      <c r="S26" s="65">
        <v>12.683100929213399</v>
      </c>
      <c r="T26" s="65">
        <v>13.4207319995317</v>
      </c>
      <c r="U26" s="67">
        <v>-5.8158574502808804</v>
      </c>
    </row>
    <row r="27" spans="1:21" ht="12" thickBot="1">
      <c r="A27" s="50"/>
      <c r="B27" s="39" t="s">
        <v>25</v>
      </c>
      <c r="C27" s="40"/>
      <c r="D27" s="65">
        <v>234734.04130000001</v>
      </c>
      <c r="E27" s="65">
        <v>296833</v>
      </c>
      <c r="F27" s="66">
        <v>79.079496316110394</v>
      </c>
      <c r="G27" s="65">
        <v>222212.44380000001</v>
      </c>
      <c r="H27" s="66">
        <v>5.63496682988192</v>
      </c>
      <c r="I27" s="65">
        <v>75194.354600000006</v>
      </c>
      <c r="J27" s="66">
        <v>32.033851666149502</v>
      </c>
      <c r="K27" s="65">
        <v>63222.571100000001</v>
      </c>
      <c r="L27" s="66">
        <v>28.4514089395024</v>
      </c>
      <c r="M27" s="66">
        <v>0.189359326767399</v>
      </c>
      <c r="N27" s="65">
        <v>7906862.8600000003</v>
      </c>
      <c r="O27" s="65">
        <v>26628909.720199998</v>
      </c>
      <c r="P27" s="65">
        <v>33221</v>
      </c>
      <c r="Q27" s="65">
        <v>30988</v>
      </c>
      <c r="R27" s="66">
        <v>7.2060152317025903</v>
      </c>
      <c r="S27" s="65">
        <v>7.0658330965353198</v>
      </c>
      <c r="T27" s="65">
        <v>6.9560116980766802</v>
      </c>
      <c r="U27" s="67">
        <v>1.5542597307102901</v>
      </c>
    </row>
    <row r="28" spans="1:21" ht="12" thickBot="1">
      <c r="A28" s="50"/>
      <c r="B28" s="39" t="s">
        <v>26</v>
      </c>
      <c r="C28" s="40"/>
      <c r="D28" s="65">
        <v>734772.47510000004</v>
      </c>
      <c r="E28" s="65">
        <v>976581</v>
      </c>
      <c r="F28" s="66">
        <v>75.239276117393203</v>
      </c>
      <c r="G28" s="65">
        <v>678336.22860000003</v>
      </c>
      <c r="H28" s="66">
        <v>8.3198042682280295</v>
      </c>
      <c r="I28" s="65">
        <v>68545.497700000007</v>
      </c>
      <c r="J28" s="66">
        <v>9.3288058579863407</v>
      </c>
      <c r="K28" s="65">
        <v>66286.594200000007</v>
      </c>
      <c r="L28" s="66">
        <v>9.7719377802962306</v>
      </c>
      <c r="M28" s="66">
        <v>3.4077833191798003E-2</v>
      </c>
      <c r="N28" s="65">
        <v>22073570.811700001</v>
      </c>
      <c r="O28" s="65">
        <v>93511024.220799997</v>
      </c>
      <c r="P28" s="65">
        <v>42671</v>
      </c>
      <c r="Q28" s="65">
        <v>39669</v>
      </c>
      <c r="R28" s="66">
        <v>7.5676220726511803</v>
      </c>
      <c r="S28" s="65">
        <v>17.219481031613999</v>
      </c>
      <c r="T28" s="65">
        <v>16.529845642693299</v>
      </c>
      <c r="U28" s="67">
        <v>4.0049719713071399</v>
      </c>
    </row>
    <row r="29" spans="1:21" ht="12" thickBot="1">
      <c r="A29" s="50"/>
      <c r="B29" s="39" t="s">
        <v>27</v>
      </c>
      <c r="C29" s="40"/>
      <c r="D29" s="65">
        <v>573284.50020000001</v>
      </c>
      <c r="E29" s="65">
        <v>709555</v>
      </c>
      <c r="F29" s="66">
        <v>80.794934881721602</v>
      </c>
      <c r="G29" s="65">
        <v>550982.90150000004</v>
      </c>
      <c r="H29" s="66">
        <v>4.0476026822767297</v>
      </c>
      <c r="I29" s="65">
        <v>96999.853300000002</v>
      </c>
      <c r="J29" s="66">
        <v>16.920020210935402</v>
      </c>
      <c r="K29" s="65">
        <v>90730.925000000003</v>
      </c>
      <c r="L29" s="66">
        <v>16.467103562196499</v>
      </c>
      <c r="M29" s="66">
        <v>6.9093622709126001E-2</v>
      </c>
      <c r="N29" s="65">
        <v>18041104.370099999</v>
      </c>
      <c r="O29" s="65">
        <v>63267570.916599996</v>
      </c>
      <c r="P29" s="65">
        <v>82878</v>
      </c>
      <c r="Q29" s="65">
        <v>78055</v>
      </c>
      <c r="R29" s="66">
        <v>6.1789763628210999</v>
      </c>
      <c r="S29" s="65">
        <v>6.9172096358502904</v>
      </c>
      <c r="T29" s="65">
        <v>6.8684839126257096</v>
      </c>
      <c r="U29" s="67">
        <v>0.70441299005942903</v>
      </c>
    </row>
    <row r="30" spans="1:21" ht="12" thickBot="1">
      <c r="A30" s="50"/>
      <c r="B30" s="39" t="s">
        <v>28</v>
      </c>
      <c r="C30" s="40"/>
      <c r="D30" s="65">
        <v>1033542.2671000001</v>
      </c>
      <c r="E30" s="65">
        <v>1389232</v>
      </c>
      <c r="F30" s="66">
        <v>74.396664279256399</v>
      </c>
      <c r="G30" s="65">
        <v>901779.54440000001</v>
      </c>
      <c r="H30" s="66">
        <v>14.611411793296799</v>
      </c>
      <c r="I30" s="65">
        <v>153451.11559999999</v>
      </c>
      <c r="J30" s="66">
        <v>14.8471059660256</v>
      </c>
      <c r="K30" s="65">
        <v>110065.57</v>
      </c>
      <c r="L30" s="66">
        <v>12.2053744380765</v>
      </c>
      <c r="M30" s="66">
        <v>0.39417908434036197</v>
      </c>
      <c r="N30" s="65">
        <v>29558844.194600001</v>
      </c>
      <c r="O30" s="65">
        <v>108818582.8845</v>
      </c>
      <c r="P30" s="65">
        <v>62769</v>
      </c>
      <c r="Q30" s="65">
        <v>60260</v>
      </c>
      <c r="R30" s="66">
        <v>4.1636242947228803</v>
      </c>
      <c r="S30" s="65">
        <v>16.465807438385198</v>
      </c>
      <c r="T30" s="65">
        <v>16.071376352472601</v>
      </c>
      <c r="U30" s="67">
        <v>2.3954554757701598</v>
      </c>
    </row>
    <row r="31" spans="1:21" ht="12" thickBot="1">
      <c r="A31" s="50"/>
      <c r="B31" s="39" t="s">
        <v>29</v>
      </c>
      <c r="C31" s="40"/>
      <c r="D31" s="65">
        <v>574641.15289999999</v>
      </c>
      <c r="E31" s="65">
        <v>1175808</v>
      </c>
      <c r="F31" s="66">
        <v>48.8720227196957</v>
      </c>
      <c r="G31" s="65">
        <v>958437.69400000002</v>
      </c>
      <c r="H31" s="66">
        <v>-40.043974011314297</v>
      </c>
      <c r="I31" s="65">
        <v>42863.102500000001</v>
      </c>
      <c r="J31" s="66">
        <v>7.4591077029004804</v>
      </c>
      <c r="K31" s="65">
        <v>489.66109999999998</v>
      </c>
      <c r="L31" s="66">
        <v>5.1089507754689997E-2</v>
      </c>
      <c r="M31" s="66">
        <v>86.536262325106094</v>
      </c>
      <c r="N31" s="65">
        <v>24287370.6527</v>
      </c>
      <c r="O31" s="65">
        <v>106652193.92309999</v>
      </c>
      <c r="P31" s="65">
        <v>24517</v>
      </c>
      <c r="Q31" s="65">
        <v>23398</v>
      </c>
      <c r="R31" s="66">
        <v>4.7824600393195897</v>
      </c>
      <c r="S31" s="65">
        <v>23.4384775013256</v>
      </c>
      <c r="T31" s="65">
        <v>24.2020394948286</v>
      </c>
      <c r="U31" s="67">
        <v>-3.2577286364262501</v>
      </c>
    </row>
    <row r="32" spans="1:21" ht="12" thickBot="1">
      <c r="A32" s="50"/>
      <c r="B32" s="39" t="s">
        <v>30</v>
      </c>
      <c r="C32" s="40"/>
      <c r="D32" s="65">
        <v>129896.2818</v>
      </c>
      <c r="E32" s="65">
        <v>150128</v>
      </c>
      <c r="F32" s="66">
        <v>86.5236876532026</v>
      </c>
      <c r="G32" s="65">
        <v>118828.9366</v>
      </c>
      <c r="H32" s="66">
        <v>9.3136785674138292</v>
      </c>
      <c r="I32" s="65">
        <v>41597.380899999996</v>
      </c>
      <c r="J32" s="66">
        <v>32.0235347182971</v>
      </c>
      <c r="K32" s="65">
        <v>31691.182100000002</v>
      </c>
      <c r="L32" s="66">
        <v>26.6695831897228</v>
      </c>
      <c r="M32" s="66">
        <v>0.31258533584331</v>
      </c>
      <c r="N32" s="65">
        <v>4369841.4863</v>
      </c>
      <c r="O32" s="65">
        <v>15749659.689300001</v>
      </c>
      <c r="P32" s="65">
        <v>27202</v>
      </c>
      <c r="Q32" s="65">
        <v>26106</v>
      </c>
      <c r="R32" s="66">
        <v>4.1982685972573401</v>
      </c>
      <c r="S32" s="65">
        <v>4.7752474744504099</v>
      </c>
      <c r="T32" s="65">
        <v>4.62902916953957</v>
      </c>
      <c r="U32" s="67">
        <v>3.0620047587725598</v>
      </c>
    </row>
    <row r="33" spans="1:21" ht="12" thickBot="1">
      <c r="A33" s="50"/>
      <c r="B33" s="39" t="s">
        <v>31</v>
      </c>
      <c r="C33" s="40"/>
      <c r="D33" s="65">
        <v>106.4106</v>
      </c>
      <c r="E33" s="68"/>
      <c r="F33" s="68"/>
      <c r="G33" s="65">
        <v>55.811999999999998</v>
      </c>
      <c r="H33" s="66">
        <v>90.658998064932305</v>
      </c>
      <c r="I33" s="65">
        <v>48.628599999999999</v>
      </c>
      <c r="J33" s="66">
        <v>45.699018706783001</v>
      </c>
      <c r="K33" s="65">
        <v>10.121</v>
      </c>
      <c r="L33" s="66">
        <v>18.134093026589301</v>
      </c>
      <c r="M33" s="66">
        <v>3.8047228534729798</v>
      </c>
      <c r="N33" s="65">
        <v>733.71529999999996</v>
      </c>
      <c r="O33" s="65">
        <v>3913.6957000000002</v>
      </c>
      <c r="P33" s="65">
        <v>14</v>
      </c>
      <c r="Q33" s="65">
        <v>16</v>
      </c>
      <c r="R33" s="66">
        <v>-12.5</v>
      </c>
      <c r="S33" s="65">
        <v>7.6007571428571401</v>
      </c>
      <c r="T33" s="65">
        <v>5.4297374999999999</v>
      </c>
      <c r="U33" s="67">
        <v>28.5632023501418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92883.493199999997</v>
      </c>
      <c r="E35" s="65">
        <v>131361</v>
      </c>
      <c r="F35" s="66">
        <v>70.708576518144696</v>
      </c>
      <c r="G35" s="65">
        <v>75472.640799999994</v>
      </c>
      <c r="H35" s="66">
        <v>23.069091283208401</v>
      </c>
      <c r="I35" s="65">
        <v>12276.444299999999</v>
      </c>
      <c r="J35" s="66">
        <v>13.217035532423299</v>
      </c>
      <c r="K35" s="65">
        <v>9478.1466</v>
      </c>
      <c r="L35" s="66">
        <v>12.5583873832066</v>
      </c>
      <c r="M35" s="66">
        <v>0.29523680294204302</v>
      </c>
      <c r="N35" s="65">
        <v>2683903.3054999998</v>
      </c>
      <c r="O35" s="65">
        <v>19896518.498500001</v>
      </c>
      <c r="P35" s="65">
        <v>6873</v>
      </c>
      <c r="Q35" s="65">
        <v>6012</v>
      </c>
      <c r="R35" s="66">
        <v>14.3213572854291</v>
      </c>
      <c r="S35" s="65">
        <v>13.5142577040594</v>
      </c>
      <c r="T35" s="65">
        <v>13.1546111277445</v>
      </c>
      <c r="U35" s="67">
        <v>2.66123811008001</v>
      </c>
    </row>
    <row r="36" spans="1:21" ht="12" thickBot="1">
      <c r="A36" s="50"/>
      <c r="B36" s="39" t="s">
        <v>37</v>
      </c>
      <c r="C36" s="40"/>
      <c r="D36" s="68"/>
      <c r="E36" s="65">
        <v>656829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455984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287329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205348.29029999999</v>
      </c>
      <c r="E39" s="65">
        <v>356653</v>
      </c>
      <c r="F39" s="66">
        <v>57.576493202076001</v>
      </c>
      <c r="G39" s="65">
        <v>274894.01819999999</v>
      </c>
      <c r="H39" s="66">
        <v>-25.299105580901301</v>
      </c>
      <c r="I39" s="65">
        <v>9548.6947999999993</v>
      </c>
      <c r="J39" s="66">
        <v>4.6499996596270696</v>
      </c>
      <c r="K39" s="65">
        <v>13249.2071</v>
      </c>
      <c r="L39" s="66">
        <v>4.8197509668473399</v>
      </c>
      <c r="M39" s="66">
        <v>-0.27930066094294798</v>
      </c>
      <c r="N39" s="65">
        <v>7248269.4800000004</v>
      </c>
      <c r="O39" s="65">
        <v>30365213.615200002</v>
      </c>
      <c r="P39" s="65">
        <v>316</v>
      </c>
      <c r="Q39" s="65">
        <v>306</v>
      </c>
      <c r="R39" s="66">
        <v>3.26797385620916</v>
      </c>
      <c r="S39" s="65">
        <v>649.83636170886098</v>
      </c>
      <c r="T39" s="65">
        <v>565.16814607843105</v>
      </c>
      <c r="U39" s="67">
        <v>13.029159434504299</v>
      </c>
    </row>
    <row r="40" spans="1:21" ht="12" thickBot="1">
      <c r="A40" s="50"/>
      <c r="B40" s="39" t="s">
        <v>34</v>
      </c>
      <c r="C40" s="40"/>
      <c r="D40" s="65">
        <v>364930.78240000003</v>
      </c>
      <c r="E40" s="65">
        <v>287036</v>
      </c>
      <c r="F40" s="66">
        <v>127.137635139843</v>
      </c>
      <c r="G40" s="65">
        <v>339367.6139</v>
      </c>
      <c r="H40" s="66">
        <v>7.5325892786966202</v>
      </c>
      <c r="I40" s="65">
        <v>24608.6446</v>
      </c>
      <c r="J40" s="66">
        <v>6.7433732057786502</v>
      </c>
      <c r="K40" s="65">
        <v>30998.497100000001</v>
      </c>
      <c r="L40" s="66">
        <v>9.1341942573029904</v>
      </c>
      <c r="M40" s="66">
        <v>-0.20613426771583701</v>
      </c>
      <c r="N40" s="65">
        <v>12522885.551999999</v>
      </c>
      <c r="O40" s="65">
        <v>60511206.690700002</v>
      </c>
      <c r="P40" s="65">
        <v>1675</v>
      </c>
      <c r="Q40" s="65">
        <v>1646</v>
      </c>
      <c r="R40" s="66">
        <v>1.7618469015795899</v>
      </c>
      <c r="S40" s="65">
        <v>217.86912382089599</v>
      </c>
      <c r="T40" s="65">
        <v>179.07326470230899</v>
      </c>
      <c r="U40" s="67">
        <v>17.806956046915602</v>
      </c>
    </row>
    <row r="41" spans="1:21" ht="12" thickBot="1">
      <c r="A41" s="50"/>
      <c r="B41" s="39" t="s">
        <v>40</v>
      </c>
      <c r="C41" s="40"/>
      <c r="D41" s="68"/>
      <c r="E41" s="65">
        <v>192830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77476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11028.052100000001</v>
      </c>
      <c r="E43" s="71"/>
      <c r="F43" s="71"/>
      <c r="G43" s="70">
        <v>19616.2186</v>
      </c>
      <c r="H43" s="72">
        <v>-43.780948179278496</v>
      </c>
      <c r="I43" s="70">
        <v>1395.2393</v>
      </c>
      <c r="J43" s="72">
        <v>12.651729311289699</v>
      </c>
      <c r="K43" s="70">
        <v>1686.5128999999999</v>
      </c>
      <c r="L43" s="72">
        <v>8.5975433613897394</v>
      </c>
      <c r="M43" s="72">
        <v>-0.17270760277018901</v>
      </c>
      <c r="N43" s="70">
        <v>879233.28949999996</v>
      </c>
      <c r="O43" s="70">
        <v>4376424.8787000002</v>
      </c>
      <c r="P43" s="70">
        <v>19</v>
      </c>
      <c r="Q43" s="70">
        <v>28</v>
      </c>
      <c r="R43" s="72">
        <v>-32.142857142857103</v>
      </c>
      <c r="S43" s="70">
        <v>580.42379473684196</v>
      </c>
      <c r="T43" s="70">
        <v>301.25179285714302</v>
      </c>
      <c r="U43" s="73">
        <v>48.097959527360999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19:C19"/>
    <mergeCell ref="B20:C20"/>
    <mergeCell ref="B21:C21"/>
    <mergeCell ref="B22:C22"/>
    <mergeCell ref="B23:C23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41882</v>
      </c>
      <c r="D2" s="32">
        <v>462295.83050341898</v>
      </c>
      <c r="E2" s="32">
        <v>350020.56063504302</v>
      </c>
      <c r="F2" s="32">
        <v>112275.269868376</v>
      </c>
      <c r="G2" s="32">
        <v>350020.56063504302</v>
      </c>
      <c r="H2" s="32">
        <v>0.24286455221997899</v>
      </c>
    </row>
    <row r="3" spans="1:8" ht="14.25">
      <c r="A3" s="32">
        <v>2</v>
      </c>
      <c r="B3" s="33">
        <v>13</v>
      </c>
      <c r="C3" s="32">
        <v>8280.6689999999999</v>
      </c>
      <c r="D3" s="32">
        <v>74906.961122116307</v>
      </c>
      <c r="E3" s="32">
        <v>56776.9811849709</v>
      </c>
      <c r="F3" s="32">
        <v>18129.979937145501</v>
      </c>
      <c r="G3" s="32">
        <v>56776.9811849709</v>
      </c>
      <c r="H3" s="32">
        <v>0.242033312599469</v>
      </c>
    </row>
    <row r="4" spans="1:8" ht="14.25">
      <c r="A4" s="32">
        <v>3</v>
      </c>
      <c r="B4" s="33">
        <v>14</v>
      </c>
      <c r="C4" s="32">
        <v>97501</v>
      </c>
      <c r="D4" s="32">
        <v>102819.859928205</v>
      </c>
      <c r="E4" s="32">
        <v>71670.639418803403</v>
      </c>
      <c r="F4" s="32">
        <v>31149.220509401701</v>
      </c>
      <c r="G4" s="32">
        <v>71670.639418803403</v>
      </c>
      <c r="H4" s="32">
        <v>0.30294945481497398</v>
      </c>
    </row>
    <row r="5" spans="1:8" ht="14.25">
      <c r="A5" s="32">
        <v>4</v>
      </c>
      <c r="B5" s="33">
        <v>15</v>
      </c>
      <c r="C5" s="32">
        <v>3445</v>
      </c>
      <c r="D5" s="32">
        <v>41864.141323931603</v>
      </c>
      <c r="E5" s="32">
        <v>32398.927437606799</v>
      </c>
      <c r="F5" s="32">
        <v>9465.2138863247892</v>
      </c>
      <c r="G5" s="32">
        <v>32398.927437606799</v>
      </c>
      <c r="H5" s="32">
        <v>0.22609358718445799</v>
      </c>
    </row>
    <row r="6" spans="1:8" ht="14.25">
      <c r="A6" s="32">
        <v>5</v>
      </c>
      <c r="B6" s="33">
        <v>16</v>
      </c>
      <c r="C6" s="32">
        <v>4652</v>
      </c>
      <c r="D6" s="32">
        <v>79193.907775213695</v>
      </c>
      <c r="E6" s="32">
        <v>60715.614588034201</v>
      </c>
      <c r="F6" s="32">
        <v>18478.293187179501</v>
      </c>
      <c r="G6" s="32">
        <v>60715.614588034201</v>
      </c>
      <c r="H6" s="32">
        <v>0.23332973086299499</v>
      </c>
    </row>
    <row r="7" spans="1:8" ht="14.25">
      <c r="A7" s="32">
        <v>6</v>
      </c>
      <c r="B7" s="33">
        <v>17</v>
      </c>
      <c r="C7" s="32">
        <v>15096</v>
      </c>
      <c r="D7" s="32">
        <v>224608.33694017099</v>
      </c>
      <c r="E7" s="32">
        <v>161110.865335043</v>
      </c>
      <c r="F7" s="32">
        <v>63497.471605128201</v>
      </c>
      <c r="G7" s="32">
        <v>161110.865335043</v>
      </c>
      <c r="H7" s="32">
        <v>0.28270309317165798</v>
      </c>
    </row>
    <row r="8" spans="1:8" ht="14.25">
      <c r="A8" s="32">
        <v>7</v>
      </c>
      <c r="B8" s="33">
        <v>18</v>
      </c>
      <c r="C8" s="32">
        <v>31542</v>
      </c>
      <c r="D8" s="32">
        <v>171464.327088889</v>
      </c>
      <c r="E8" s="32">
        <v>131731.641749573</v>
      </c>
      <c r="F8" s="32">
        <v>39732.685339316202</v>
      </c>
      <c r="G8" s="32">
        <v>131731.641749573</v>
      </c>
      <c r="H8" s="32">
        <v>0.23172566570490399</v>
      </c>
    </row>
    <row r="9" spans="1:8" ht="14.25">
      <c r="A9" s="32">
        <v>8</v>
      </c>
      <c r="B9" s="33">
        <v>19</v>
      </c>
      <c r="C9" s="32">
        <v>15542</v>
      </c>
      <c r="D9" s="32">
        <v>110556.304412821</v>
      </c>
      <c r="E9" s="32">
        <v>88969.795643589707</v>
      </c>
      <c r="F9" s="32">
        <v>21586.508769230801</v>
      </c>
      <c r="G9" s="32">
        <v>88969.795643589707</v>
      </c>
      <c r="H9" s="32">
        <v>0.19525353062296799</v>
      </c>
    </row>
    <row r="10" spans="1:8" ht="14.25">
      <c r="A10" s="32">
        <v>9</v>
      </c>
      <c r="B10" s="33">
        <v>21</v>
      </c>
      <c r="C10" s="32">
        <v>148513</v>
      </c>
      <c r="D10" s="32">
        <v>628320.04269999999</v>
      </c>
      <c r="E10" s="32">
        <v>580465.23759999999</v>
      </c>
      <c r="F10" s="32">
        <v>47854.805099999998</v>
      </c>
      <c r="G10" s="32">
        <v>580465.23759999999</v>
      </c>
      <c r="H10" s="32">
        <v>7.6163104545192595E-2</v>
      </c>
    </row>
    <row r="11" spans="1:8" ht="14.25">
      <c r="A11" s="32">
        <v>10</v>
      </c>
      <c r="B11" s="33">
        <v>22</v>
      </c>
      <c r="C11" s="32">
        <v>81106</v>
      </c>
      <c r="D11" s="32">
        <v>1253606.9727666699</v>
      </c>
      <c r="E11" s="32">
        <v>1197103.7340589699</v>
      </c>
      <c r="F11" s="32">
        <v>56503.238707692297</v>
      </c>
      <c r="G11" s="32">
        <v>1197103.7340589699</v>
      </c>
      <c r="H11" s="32">
        <v>4.5072530653679797E-2</v>
      </c>
    </row>
    <row r="12" spans="1:8" ht="14.25">
      <c r="A12" s="32">
        <v>11</v>
      </c>
      <c r="B12" s="33">
        <v>23</v>
      </c>
      <c r="C12" s="32">
        <v>185797.57199999999</v>
      </c>
      <c r="D12" s="32">
        <v>1546750.9198068399</v>
      </c>
      <c r="E12" s="32">
        <v>1341446.23189658</v>
      </c>
      <c r="F12" s="32">
        <v>205304.68791025601</v>
      </c>
      <c r="G12" s="32">
        <v>1341446.23189658</v>
      </c>
      <c r="H12" s="32">
        <v>0.132732869449915</v>
      </c>
    </row>
    <row r="13" spans="1:8" ht="14.25">
      <c r="A13" s="32">
        <v>12</v>
      </c>
      <c r="B13" s="33">
        <v>24</v>
      </c>
      <c r="C13" s="32">
        <v>19752.2</v>
      </c>
      <c r="D13" s="32">
        <v>499126.88004102599</v>
      </c>
      <c r="E13" s="32">
        <v>437050.12132136797</v>
      </c>
      <c r="F13" s="32">
        <v>62076.758719658101</v>
      </c>
      <c r="G13" s="32">
        <v>437050.12132136797</v>
      </c>
      <c r="H13" s="32">
        <v>0.124370698517691</v>
      </c>
    </row>
    <row r="14" spans="1:8" ht="14.25">
      <c r="A14" s="32">
        <v>13</v>
      </c>
      <c r="B14" s="33">
        <v>25</v>
      </c>
      <c r="C14" s="32">
        <v>63447</v>
      </c>
      <c r="D14" s="32">
        <v>688926.80310000002</v>
      </c>
      <c r="E14" s="32">
        <v>631164.15209999995</v>
      </c>
      <c r="F14" s="32">
        <v>57762.650999999998</v>
      </c>
      <c r="G14" s="32">
        <v>631164.15209999995</v>
      </c>
      <c r="H14" s="32">
        <v>8.3844394992446794E-2</v>
      </c>
    </row>
    <row r="15" spans="1:8" ht="14.25">
      <c r="A15" s="32">
        <v>14</v>
      </c>
      <c r="B15" s="33">
        <v>26</v>
      </c>
      <c r="C15" s="32">
        <v>59467</v>
      </c>
      <c r="D15" s="32">
        <v>306984.04497714201</v>
      </c>
      <c r="E15" s="32">
        <v>267918.16263285698</v>
      </c>
      <c r="F15" s="32">
        <v>39065.882344285601</v>
      </c>
      <c r="G15" s="32">
        <v>267918.16263285698</v>
      </c>
      <c r="H15" s="32">
        <v>0.127257044734017</v>
      </c>
    </row>
    <row r="16" spans="1:8" ht="14.25">
      <c r="A16" s="32">
        <v>15</v>
      </c>
      <c r="B16" s="33">
        <v>27</v>
      </c>
      <c r="C16" s="32">
        <v>149333.51800000001</v>
      </c>
      <c r="D16" s="32">
        <v>950453.68593333301</v>
      </c>
      <c r="E16" s="32">
        <v>835741.77789999999</v>
      </c>
      <c r="F16" s="32">
        <v>114711.90803333301</v>
      </c>
      <c r="G16" s="32">
        <v>835741.77789999999</v>
      </c>
      <c r="H16" s="32">
        <v>0.12069173883069099</v>
      </c>
    </row>
    <row r="17" spans="1:8" ht="14.25">
      <c r="A17" s="32">
        <v>16</v>
      </c>
      <c r="B17" s="33">
        <v>29</v>
      </c>
      <c r="C17" s="32">
        <v>194888</v>
      </c>
      <c r="D17" s="32">
        <v>2366164.6931632501</v>
      </c>
      <c r="E17" s="32">
        <v>2327170.9286230798</v>
      </c>
      <c r="F17" s="32">
        <v>38993.764540170901</v>
      </c>
      <c r="G17" s="32">
        <v>2327170.9286230798</v>
      </c>
      <c r="H17" s="32">
        <v>1.6479733914058801E-2</v>
      </c>
    </row>
    <row r="18" spans="1:8" ht="14.25">
      <c r="A18" s="32">
        <v>17</v>
      </c>
      <c r="B18" s="33">
        <v>31</v>
      </c>
      <c r="C18" s="32">
        <v>31466.905999999999</v>
      </c>
      <c r="D18" s="32">
        <v>223982.15872975599</v>
      </c>
      <c r="E18" s="32">
        <v>202762.530237959</v>
      </c>
      <c r="F18" s="32">
        <v>21219.628491796298</v>
      </c>
      <c r="G18" s="32">
        <v>202762.530237959</v>
      </c>
      <c r="H18" s="32">
        <v>9.4738030083006103E-2</v>
      </c>
    </row>
    <row r="19" spans="1:8" ht="14.25">
      <c r="A19" s="32">
        <v>18</v>
      </c>
      <c r="B19" s="33">
        <v>32</v>
      </c>
      <c r="C19" s="32">
        <v>17420.03</v>
      </c>
      <c r="D19" s="32">
        <v>209238.900315445</v>
      </c>
      <c r="E19" s="32">
        <v>191759.706727046</v>
      </c>
      <c r="F19" s="32">
        <v>17479.193588398801</v>
      </c>
      <c r="G19" s="32">
        <v>191759.706727046</v>
      </c>
      <c r="H19" s="32">
        <v>8.3537017074967801E-2</v>
      </c>
    </row>
    <row r="20" spans="1:8" ht="14.25">
      <c r="A20" s="32">
        <v>19</v>
      </c>
      <c r="B20" s="33">
        <v>33</v>
      </c>
      <c r="C20" s="32">
        <v>35956.078999999998</v>
      </c>
      <c r="D20" s="32">
        <v>457251.12980577903</v>
      </c>
      <c r="E20" s="32">
        <v>360545.938718886</v>
      </c>
      <c r="F20" s="32">
        <v>96705.191086892504</v>
      </c>
      <c r="G20" s="32">
        <v>360545.938718886</v>
      </c>
      <c r="H20" s="32">
        <v>0.21149251425134599</v>
      </c>
    </row>
    <row r="21" spans="1:8" ht="14.25">
      <c r="A21" s="32">
        <v>20</v>
      </c>
      <c r="B21" s="33">
        <v>34</v>
      </c>
      <c r="C21" s="32">
        <v>45871.947999999997</v>
      </c>
      <c r="D21" s="32">
        <v>234734.07051879601</v>
      </c>
      <c r="E21" s="32">
        <v>159539.689821532</v>
      </c>
      <c r="F21" s="32">
        <v>75194.380697263899</v>
      </c>
      <c r="G21" s="32">
        <v>159539.689821532</v>
      </c>
      <c r="H21" s="32">
        <v>0.32033858796498299</v>
      </c>
    </row>
    <row r="22" spans="1:8" ht="14.25">
      <c r="A22" s="32">
        <v>21</v>
      </c>
      <c r="B22" s="33">
        <v>35</v>
      </c>
      <c r="C22" s="32">
        <v>36984.089</v>
      </c>
      <c r="D22" s="32">
        <v>734772.47534955805</v>
      </c>
      <c r="E22" s="32">
        <v>666226.97727578902</v>
      </c>
      <c r="F22" s="32">
        <v>68545.498073768205</v>
      </c>
      <c r="G22" s="32">
        <v>666226.97727578902</v>
      </c>
      <c r="H22" s="32">
        <v>9.3288059056864797E-2</v>
      </c>
    </row>
    <row r="23" spans="1:8" ht="14.25">
      <c r="A23" s="32">
        <v>22</v>
      </c>
      <c r="B23" s="33">
        <v>36</v>
      </c>
      <c r="C23" s="32">
        <v>95346.130999999994</v>
      </c>
      <c r="D23" s="32">
        <v>573284.49976106198</v>
      </c>
      <c r="E23" s="32">
        <v>476284.59657965403</v>
      </c>
      <c r="F23" s="32">
        <v>96999.903181407601</v>
      </c>
      <c r="G23" s="32">
        <v>476284.59657965403</v>
      </c>
      <c r="H23" s="32">
        <v>0.16920028924876901</v>
      </c>
    </row>
    <row r="24" spans="1:8" ht="14.25">
      <c r="A24" s="32">
        <v>23</v>
      </c>
      <c r="B24" s="33">
        <v>37</v>
      </c>
      <c r="C24" s="32">
        <v>101315.85400000001</v>
      </c>
      <c r="D24" s="32">
        <v>1033542.2442203501</v>
      </c>
      <c r="E24" s="32">
        <v>880091.15287392098</v>
      </c>
      <c r="F24" s="32">
        <v>153451.09134643301</v>
      </c>
      <c r="G24" s="32">
        <v>880091.15287392098</v>
      </c>
      <c r="H24" s="32">
        <v>0.14847103948052801</v>
      </c>
    </row>
    <row r="25" spans="1:8" ht="14.25">
      <c r="A25" s="32">
        <v>24</v>
      </c>
      <c r="B25" s="33">
        <v>38</v>
      </c>
      <c r="C25" s="32">
        <v>130411.49400000001</v>
      </c>
      <c r="D25" s="32">
        <v>574641.15244513296</v>
      </c>
      <c r="E25" s="32">
        <v>531778.11471061897</v>
      </c>
      <c r="F25" s="32">
        <v>42863.037734513302</v>
      </c>
      <c r="G25" s="32">
        <v>531778.11471061897</v>
      </c>
      <c r="H25" s="32">
        <v>7.4590964382081695E-2</v>
      </c>
    </row>
    <row r="26" spans="1:8" ht="14.25">
      <c r="A26" s="32">
        <v>25</v>
      </c>
      <c r="B26" s="33">
        <v>39</v>
      </c>
      <c r="C26" s="32">
        <v>77566.343999999997</v>
      </c>
      <c r="D26" s="32">
        <v>129896.012967136</v>
      </c>
      <c r="E26" s="32">
        <v>88298.884816713704</v>
      </c>
      <c r="F26" s="32">
        <v>41597.128150421901</v>
      </c>
      <c r="G26" s="32">
        <v>88298.884816713704</v>
      </c>
      <c r="H26" s="32">
        <v>0.32023406415827499</v>
      </c>
    </row>
    <row r="27" spans="1:8" ht="14.25">
      <c r="A27" s="32">
        <v>26</v>
      </c>
      <c r="B27" s="33">
        <v>40</v>
      </c>
      <c r="C27" s="32">
        <v>18</v>
      </c>
      <c r="D27" s="32">
        <v>106.4104</v>
      </c>
      <c r="E27" s="32">
        <v>57.781999999999996</v>
      </c>
      <c r="F27" s="32">
        <v>48.628399999999999</v>
      </c>
      <c r="G27" s="32">
        <v>57.781999999999996</v>
      </c>
      <c r="H27" s="32">
        <v>0.45698916647245003</v>
      </c>
    </row>
    <row r="28" spans="1:8" ht="14.25">
      <c r="A28" s="32">
        <v>27</v>
      </c>
      <c r="B28" s="33">
        <v>42</v>
      </c>
      <c r="C28" s="32">
        <v>7573.1719999999996</v>
      </c>
      <c r="D28" s="32">
        <v>92883.493000000002</v>
      </c>
      <c r="E28" s="32">
        <v>80607.050900000002</v>
      </c>
      <c r="F28" s="32">
        <v>12276.4421</v>
      </c>
      <c r="G28" s="32">
        <v>80607.050900000002</v>
      </c>
      <c r="H28" s="32">
        <v>0.13217033192324101</v>
      </c>
    </row>
    <row r="29" spans="1:8" ht="14.25">
      <c r="A29" s="32">
        <v>28</v>
      </c>
      <c r="B29" s="33">
        <v>75</v>
      </c>
      <c r="C29" s="32">
        <v>335</v>
      </c>
      <c r="D29" s="32">
        <v>205348.290598291</v>
      </c>
      <c r="E29" s="32">
        <v>195799.59615384601</v>
      </c>
      <c r="F29" s="32">
        <v>9548.6944444444398</v>
      </c>
      <c r="G29" s="32">
        <v>195799.59615384601</v>
      </c>
      <c r="H29" s="32">
        <v>4.6499994797248798E-2</v>
      </c>
    </row>
    <row r="30" spans="1:8" ht="14.25">
      <c r="A30" s="32">
        <v>29</v>
      </c>
      <c r="B30" s="33">
        <v>76</v>
      </c>
      <c r="C30" s="32">
        <v>1854</v>
      </c>
      <c r="D30" s="32">
        <v>364930.77471367503</v>
      </c>
      <c r="E30" s="32">
        <v>340322.13420854701</v>
      </c>
      <c r="F30" s="32">
        <v>24608.640505128202</v>
      </c>
      <c r="G30" s="32">
        <v>340322.13420854701</v>
      </c>
      <c r="H30" s="32">
        <v>6.7433722257148998E-2</v>
      </c>
    </row>
    <row r="31" spans="1:8" ht="14.25">
      <c r="A31" s="32">
        <v>30</v>
      </c>
      <c r="B31" s="33">
        <v>99</v>
      </c>
      <c r="C31" s="32">
        <v>20</v>
      </c>
      <c r="D31" s="32">
        <v>11028.052340972699</v>
      </c>
      <c r="E31" s="32">
        <v>9632.8131760078704</v>
      </c>
      <c r="F31" s="32">
        <v>1395.23916496483</v>
      </c>
      <c r="G31" s="32">
        <v>9632.8131760078704</v>
      </c>
      <c r="H31" s="32">
        <v>0.12651727810368399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2014-03-29T02:43:02Z</dcterms:modified>
</cp:coreProperties>
</file>