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<sst xmlns="http://schemas.openxmlformats.org/spreadsheetml/2006/main" count="114" uniqueCount="71">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</sst>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377" Type="http://schemas.openxmlformats.org/officeDocument/2006/relationships/hyperlink" Target="cid:51e44a822" TargetMode="External"/><Relationship Id="rId398" Type="http://schemas.openxmlformats.org/officeDocument/2006/relationships/image" Target="cid:1fd500d0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25574118.183699999</v>
      </c>
      <c r="F3" s="25">
        <f>RA!I7</f>
        <v>1227001.7087999999</v>
      </c>
      <c r="G3" s="16">
        <f>E3-F3</f>
        <v>24347116.4749</v>
      </c>
      <c r="H3" s="27">
        <f>RA!J7</f>
        <v>4.7978260676923199</v>
      </c>
      <c r="I3" s="20">
        <f>SUM(I4:I39)</f>
        <v>25574122.557591818</v>
      </c>
      <c r="J3" s="21">
        <f>SUM(J4:J39)</f>
        <v>24347115.822068918</v>
      </c>
      <c r="K3" s="22">
        <f>E3-I3</f>
        <v>-4.373891819268465</v>
      </c>
      <c r="L3" s="22">
        <f>G3-J3</f>
        <v>0.65283108130097389</v>
      </c>
    </row>
    <row r="4" spans="1:12">
      <c r="A4" s="38">
        <f>RA!A8</f>
        <v>41734</v>
      </c>
      <c r="B4" s="12">
        <v>12</v>
      </c>
      <c r="C4" s="35" t="s">
        <v>6</v>
      </c>
      <c r="D4" s="35"/>
      <c r="E4" s="15">
        <f>VLOOKUP(C4,RA!B8:D39,3,0)</f>
        <v>535623.94579999999</v>
      </c>
      <c r="F4" s="25">
        <f>VLOOKUP(C4,RA!B8:I43,8,0)</f>
        <v>123873.53569999999</v>
      </c>
      <c r="G4" s="16">
        <f t="shared" ref="G4:G39" si="0">E4-F4</f>
        <v>411750.41009999998</v>
      </c>
      <c r="H4" s="27">
        <f>RA!J8</f>
        <v>23.1269600008238</v>
      </c>
      <c r="I4" s="20">
        <f>VLOOKUP(B4,RMS!B:D,3,FALSE)</f>
        <v>535624.37659401703</v>
      </c>
      <c r="J4" s="21">
        <f>VLOOKUP(B4,RMS!B:E,4,FALSE)</f>
        <v>411750.41232307698</v>
      </c>
      <c r="K4" s="22">
        <f t="shared" ref="K4:K39" si="1">E4-I4</f>
        <v>-0.43079401704017073</v>
      </c>
      <c r="L4" s="22">
        <f t="shared" ref="L4:L39" si="2">G4-J4</f>
        <v>-2.2230769973248243E-3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123960.72169999999</v>
      </c>
      <c r="F5" s="25">
        <f>VLOOKUP(C5,RA!B9:I44,8,0)</f>
        <v>28597.281900000002</v>
      </c>
      <c r="G5" s="16">
        <f t="shared" si="0"/>
        <v>95363.439799999993</v>
      </c>
      <c r="H5" s="27">
        <f>RA!J9</f>
        <v>23.069631660590801</v>
      </c>
      <c r="I5" s="20">
        <f>VLOOKUP(B5,RMS!B:D,3,FALSE)</f>
        <v>123960.751512367</v>
      </c>
      <c r="J5" s="21">
        <f>VLOOKUP(B5,RMS!B:E,4,FALSE)</f>
        <v>95363.429474706907</v>
      </c>
      <c r="K5" s="22">
        <f t="shared" si="1"/>
        <v>-2.981236700725276E-2</v>
      </c>
      <c r="L5" s="22">
        <f t="shared" si="2"/>
        <v>1.0325293085770682E-2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211217.50649999999</v>
      </c>
      <c r="F6" s="25">
        <f>VLOOKUP(C6,RA!B10:I45,8,0)</f>
        <v>51769.0599</v>
      </c>
      <c r="G6" s="16">
        <f t="shared" si="0"/>
        <v>159448.4466</v>
      </c>
      <c r="H6" s="27">
        <f>RA!J10</f>
        <v>24.5098338475083</v>
      </c>
      <c r="I6" s="20">
        <f>VLOOKUP(B6,RMS!B:D,3,FALSE)</f>
        <v>211219.81437094</v>
      </c>
      <c r="J6" s="21">
        <f>VLOOKUP(B6,RMS!B:E,4,FALSE)</f>
        <v>159448.44708205099</v>
      </c>
      <c r="K6" s="22">
        <f t="shared" si="1"/>
        <v>-2.3078709400142543</v>
      </c>
      <c r="L6" s="22">
        <f t="shared" si="2"/>
        <v>-4.8205099301412702E-4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41667.825100000002</v>
      </c>
      <c r="F7" s="25">
        <f>VLOOKUP(C7,RA!B11:I46,8,0)</f>
        <v>9530.6332999999995</v>
      </c>
      <c r="G7" s="16">
        <f t="shared" si="0"/>
        <v>32137.191800000001</v>
      </c>
      <c r="H7" s="27">
        <f>RA!J11</f>
        <v>22.8728839989299</v>
      </c>
      <c r="I7" s="20">
        <f>VLOOKUP(B7,RMS!B:D,3,FALSE)</f>
        <v>41667.8438393162</v>
      </c>
      <c r="J7" s="21">
        <f>VLOOKUP(B7,RMS!B:E,4,FALSE)</f>
        <v>32137.1917547009</v>
      </c>
      <c r="K7" s="22">
        <f t="shared" si="1"/>
        <v>-1.8739316197752487E-2</v>
      </c>
      <c r="L7" s="22">
        <f t="shared" si="2"/>
        <v>4.5299100747797638E-5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101547.1915</v>
      </c>
      <c r="F8" s="25">
        <f>VLOOKUP(C8,RA!B12:I47,8,0)</f>
        <v>20273.124800000001</v>
      </c>
      <c r="G8" s="16">
        <f t="shared" si="0"/>
        <v>81274.066699999996</v>
      </c>
      <c r="H8" s="27">
        <f>RA!J12</f>
        <v>19.9642397790982</v>
      </c>
      <c r="I8" s="20">
        <f>VLOOKUP(B8,RMS!B:D,3,FALSE)</f>
        <v>101547.195076068</v>
      </c>
      <c r="J8" s="21">
        <f>VLOOKUP(B8,RMS!B:E,4,FALSE)</f>
        <v>81274.0674111111</v>
      </c>
      <c r="K8" s="22">
        <f t="shared" si="1"/>
        <v>-3.5760680038947612E-3</v>
      </c>
      <c r="L8" s="22">
        <f t="shared" si="2"/>
        <v>-7.1111110446508974E-4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302422.13780000003</v>
      </c>
      <c r="F9" s="25">
        <f>VLOOKUP(C9,RA!B13:I48,8,0)</f>
        <v>71544.906000000003</v>
      </c>
      <c r="G9" s="16">
        <f t="shared" si="0"/>
        <v>230877.23180000001</v>
      </c>
      <c r="H9" s="27">
        <f>RA!J13</f>
        <v>23.6572978818484</v>
      </c>
      <c r="I9" s="20">
        <f>VLOOKUP(B9,RMS!B:D,3,FALSE)</f>
        <v>302422.33904359001</v>
      </c>
      <c r="J9" s="21">
        <f>VLOOKUP(B9,RMS!B:E,4,FALSE)</f>
        <v>230877.23147179501</v>
      </c>
      <c r="K9" s="22">
        <f t="shared" si="1"/>
        <v>-0.20124358998145908</v>
      </c>
      <c r="L9" s="22">
        <f t="shared" si="2"/>
        <v>3.2820500200614333E-4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172163.41329999999</v>
      </c>
      <c r="F10" s="25">
        <f>VLOOKUP(C10,RA!B14:I49,8,0)</f>
        <v>31325.109799999998</v>
      </c>
      <c r="G10" s="16">
        <f t="shared" si="0"/>
        <v>140838.30349999998</v>
      </c>
      <c r="H10" s="27">
        <f>RA!J14</f>
        <v>18.194986495426299</v>
      </c>
      <c r="I10" s="20">
        <f>VLOOKUP(B10,RMS!B:D,3,FALSE)</f>
        <v>172163.402195726</v>
      </c>
      <c r="J10" s="21">
        <f>VLOOKUP(B10,RMS!B:E,4,FALSE)</f>
        <v>140838.30240512799</v>
      </c>
      <c r="K10" s="22">
        <f t="shared" si="1"/>
        <v>1.1104273988166824E-2</v>
      </c>
      <c r="L10" s="22">
        <f t="shared" si="2"/>
        <v>1.0948719864245504E-3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158028.4284</v>
      </c>
      <c r="F11" s="25">
        <f>VLOOKUP(C11,RA!B15:I50,8,0)</f>
        <v>27658.267100000001</v>
      </c>
      <c r="G11" s="16">
        <f t="shared" si="0"/>
        <v>130370.16130000001</v>
      </c>
      <c r="H11" s="27">
        <f>RA!J15</f>
        <v>17.502083251749902</v>
      </c>
      <c r="I11" s="20">
        <f>VLOOKUP(B11,RMS!B:D,3,FALSE)</f>
        <v>158028.52629145299</v>
      </c>
      <c r="J11" s="21">
        <f>VLOOKUP(B11,RMS!B:E,4,FALSE)</f>
        <v>130370.16357265</v>
      </c>
      <c r="K11" s="22">
        <f t="shared" si="1"/>
        <v>-9.7891452984185889E-2</v>
      </c>
      <c r="L11" s="22">
        <f t="shared" si="2"/>
        <v>-2.2726499882992357E-3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2632915.2215</v>
      </c>
      <c r="F12" s="25">
        <f>VLOOKUP(C12,RA!B16:I51,8,0)</f>
        <v>-148635.65299999999</v>
      </c>
      <c r="G12" s="16">
        <f t="shared" si="0"/>
        <v>2781550.8744999999</v>
      </c>
      <c r="H12" s="27">
        <f>RA!J16</f>
        <v>-5.6452882260037498</v>
      </c>
      <c r="I12" s="20">
        <f>VLOOKUP(B12,RMS!B:D,3,FALSE)</f>
        <v>2632915.1644000001</v>
      </c>
      <c r="J12" s="21">
        <f>VLOOKUP(B12,RMS!B:E,4,FALSE)</f>
        <v>2781550.8744999999</v>
      </c>
      <c r="K12" s="22">
        <f t="shared" si="1"/>
        <v>5.7099999859929085E-2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4041335.3820000002</v>
      </c>
      <c r="F13" s="25">
        <f>VLOOKUP(C13,RA!B17:I52,8,0)</f>
        <v>-48570.1924</v>
      </c>
      <c r="G13" s="16">
        <f t="shared" si="0"/>
        <v>4089905.5744000003</v>
      </c>
      <c r="H13" s="27">
        <f>RA!J17</f>
        <v>-1.20183523041246</v>
      </c>
      <c r="I13" s="20">
        <f>VLOOKUP(B13,RMS!B:D,3,FALSE)</f>
        <v>4041335.4927794901</v>
      </c>
      <c r="J13" s="21">
        <f>VLOOKUP(B13,RMS!B:E,4,FALSE)</f>
        <v>4089905.5751487198</v>
      </c>
      <c r="K13" s="22">
        <f t="shared" si="1"/>
        <v>-0.11077948985621333</v>
      </c>
      <c r="L13" s="22">
        <f t="shared" si="2"/>
        <v>-7.4871955439448357E-4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2330570.3073</v>
      </c>
      <c r="F14" s="25">
        <f>VLOOKUP(C14,RA!B18:I53,8,0)</f>
        <v>187840.9393</v>
      </c>
      <c r="G14" s="16">
        <f t="shared" si="0"/>
        <v>2142729.3679999998</v>
      </c>
      <c r="H14" s="27">
        <f>RA!J18</f>
        <v>8.0598700975306095</v>
      </c>
      <c r="I14" s="20">
        <f>VLOOKUP(B14,RMS!B:D,3,FALSE)</f>
        <v>2330570.5898538502</v>
      </c>
      <c r="J14" s="21">
        <f>VLOOKUP(B14,RMS!B:E,4,FALSE)</f>
        <v>2142729.3702008501</v>
      </c>
      <c r="K14" s="22">
        <f t="shared" si="1"/>
        <v>-0.28255385020747781</v>
      </c>
      <c r="L14" s="22">
        <f t="shared" si="2"/>
        <v>-2.200850285589695E-3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896582.29969999997</v>
      </c>
      <c r="F15" s="25">
        <f>VLOOKUP(C15,RA!B19:I54,8,0)</f>
        <v>59175.495699999999</v>
      </c>
      <c r="G15" s="16">
        <f t="shared" si="0"/>
        <v>837406.804</v>
      </c>
      <c r="H15" s="27">
        <f>RA!J19</f>
        <v>6.6001186639308402</v>
      </c>
      <c r="I15" s="20">
        <f>VLOOKUP(B15,RMS!B:D,3,FALSE)</f>
        <v>896582.369536752</v>
      </c>
      <c r="J15" s="21">
        <f>VLOOKUP(B15,RMS!B:E,4,FALSE)</f>
        <v>837406.80343247904</v>
      </c>
      <c r="K15" s="22">
        <f t="shared" si="1"/>
        <v>-6.9836752023547888E-2</v>
      </c>
      <c r="L15" s="22">
        <f t="shared" si="2"/>
        <v>5.6752096861600876E-4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936227.31909999996</v>
      </c>
      <c r="F16" s="25">
        <f>VLOOKUP(C16,RA!B20:I55,8,0)</f>
        <v>47656.945</v>
      </c>
      <c r="G16" s="16">
        <f t="shared" si="0"/>
        <v>888570.37410000002</v>
      </c>
      <c r="H16" s="27">
        <f>RA!J20</f>
        <v>5.0903177067950596</v>
      </c>
      <c r="I16" s="20">
        <f>VLOOKUP(B16,RMS!B:D,3,FALSE)</f>
        <v>936227.40899999999</v>
      </c>
      <c r="J16" s="21">
        <f>VLOOKUP(B16,RMS!B:E,4,FALSE)</f>
        <v>888570.37410000002</v>
      </c>
      <c r="K16" s="22">
        <f t="shared" si="1"/>
        <v>-8.9900000020861626E-2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421152.02879999997</v>
      </c>
      <c r="F17" s="25">
        <f>VLOOKUP(C17,RA!B21:I56,8,0)</f>
        <v>27574.304400000001</v>
      </c>
      <c r="G17" s="16">
        <f t="shared" si="0"/>
        <v>393577.72439999995</v>
      </c>
      <c r="H17" s="27">
        <f>RA!J21</f>
        <v>6.5473516721665099</v>
      </c>
      <c r="I17" s="20">
        <f>VLOOKUP(B17,RMS!B:D,3,FALSE)</f>
        <v>421151.87647529697</v>
      </c>
      <c r="J17" s="21">
        <f>VLOOKUP(B17,RMS!B:E,4,FALSE)</f>
        <v>393577.72443147301</v>
      </c>
      <c r="K17" s="22">
        <f t="shared" si="1"/>
        <v>0.15232470299815759</v>
      </c>
      <c r="L17" s="22">
        <f t="shared" si="2"/>
        <v>-3.1473056878894567E-5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1400850.0395</v>
      </c>
      <c r="F18" s="25">
        <f>VLOOKUP(C18,RA!B22:I57,8,0)</f>
        <v>121978.22169999999</v>
      </c>
      <c r="G18" s="16">
        <f t="shared" si="0"/>
        <v>1278871.8177999998</v>
      </c>
      <c r="H18" s="27">
        <f>RA!J22</f>
        <v>8.7074432138030406</v>
      </c>
      <c r="I18" s="20">
        <f>VLOOKUP(B18,RMS!B:D,3,FALSE)</f>
        <v>1400849.9796333299</v>
      </c>
      <c r="J18" s="21">
        <f>VLOOKUP(B18,RMS!B:E,4,FALSE)</f>
        <v>1278871.8169</v>
      </c>
      <c r="K18" s="22">
        <f t="shared" si="1"/>
        <v>5.9866670053452253E-2</v>
      </c>
      <c r="L18" s="22">
        <f t="shared" si="2"/>
        <v>8.9999986812472343E-4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2966374.8217000002</v>
      </c>
      <c r="F19" s="25">
        <f>VLOOKUP(C19,RA!B23:I58,8,0)</f>
        <v>-35006.760999999999</v>
      </c>
      <c r="G19" s="16">
        <f t="shared" si="0"/>
        <v>3001381.5827000001</v>
      </c>
      <c r="H19" s="27">
        <f>RA!J23</f>
        <v>-1.18011927366407</v>
      </c>
      <c r="I19" s="20">
        <f>VLOOKUP(B19,RMS!B:D,3,FALSE)</f>
        <v>2966375.7514213701</v>
      </c>
      <c r="J19" s="21">
        <f>VLOOKUP(B19,RMS!B:E,4,FALSE)</f>
        <v>3001381.6223555598</v>
      </c>
      <c r="K19" s="22">
        <f t="shared" si="1"/>
        <v>-0.92972136987373233</v>
      </c>
      <c r="L19" s="22">
        <f t="shared" si="2"/>
        <v>-3.9655559696257114E-2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318780.06510000001</v>
      </c>
      <c r="F20" s="25">
        <f>VLOOKUP(C20,RA!B24:I59,8,0)</f>
        <v>52890.979700000004</v>
      </c>
      <c r="G20" s="16">
        <f t="shared" si="0"/>
        <v>265889.08539999998</v>
      </c>
      <c r="H20" s="27">
        <f>RA!J24</f>
        <v>16.591683574507201</v>
      </c>
      <c r="I20" s="20">
        <f>VLOOKUP(B20,RMS!B:D,3,FALSE)</f>
        <v>318780.06277831498</v>
      </c>
      <c r="J20" s="21">
        <f>VLOOKUP(B20,RMS!B:E,4,FALSE)</f>
        <v>265889.08764224098</v>
      </c>
      <c r="K20" s="22">
        <f t="shared" si="1"/>
        <v>2.3216850240714848E-3</v>
      </c>
      <c r="L20" s="22">
        <f t="shared" si="2"/>
        <v>-2.2422409965656698E-3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254307.19200000001</v>
      </c>
      <c r="F21" s="25">
        <f>VLOOKUP(C21,RA!B25:I60,8,0)</f>
        <v>19437.8161</v>
      </c>
      <c r="G21" s="16">
        <f t="shared" si="0"/>
        <v>234869.37590000001</v>
      </c>
      <c r="H21" s="27">
        <f>RA!J25</f>
        <v>7.6434393959255402</v>
      </c>
      <c r="I21" s="20">
        <f>VLOOKUP(B21,RMS!B:D,3,FALSE)</f>
        <v>254307.19597239199</v>
      </c>
      <c r="J21" s="21">
        <f>VLOOKUP(B21,RMS!B:E,4,FALSE)</f>
        <v>234869.37550124899</v>
      </c>
      <c r="K21" s="22">
        <f t="shared" si="1"/>
        <v>-3.9723919762764126E-3</v>
      </c>
      <c r="L21" s="22">
        <f t="shared" si="2"/>
        <v>3.987510281149298E-4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606156.65190000006</v>
      </c>
      <c r="F22" s="25">
        <f>VLOOKUP(C22,RA!B26:I61,8,0)</f>
        <v>111389.7773</v>
      </c>
      <c r="G22" s="16">
        <f t="shared" si="0"/>
        <v>494766.87460000004</v>
      </c>
      <c r="H22" s="27">
        <f>RA!J26</f>
        <v>18.376401042675798</v>
      </c>
      <c r="I22" s="20">
        <f>VLOOKUP(B22,RMS!B:D,3,FALSE)</f>
        <v>606156.65469925106</v>
      </c>
      <c r="J22" s="21">
        <f>VLOOKUP(B22,RMS!B:E,4,FALSE)</f>
        <v>494766.75766258599</v>
      </c>
      <c r="K22" s="22">
        <f t="shared" si="1"/>
        <v>-2.7992510003969073E-3</v>
      </c>
      <c r="L22" s="22">
        <f t="shared" si="2"/>
        <v>0.1169374140445143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296757.99599999998</v>
      </c>
      <c r="F23" s="25">
        <f>VLOOKUP(C23,RA!B27:I62,8,0)</f>
        <v>94756.263600000006</v>
      </c>
      <c r="G23" s="16">
        <f t="shared" si="0"/>
        <v>202001.73239999998</v>
      </c>
      <c r="H23" s="27">
        <f>RA!J27</f>
        <v>31.930483719805199</v>
      </c>
      <c r="I23" s="20">
        <f>VLOOKUP(B23,RMS!B:D,3,FALSE)</f>
        <v>296757.98275917902</v>
      </c>
      <c r="J23" s="21">
        <f>VLOOKUP(B23,RMS!B:E,4,FALSE)</f>
        <v>202001.731755635</v>
      </c>
      <c r="K23" s="22">
        <f t="shared" si="1"/>
        <v>1.3240820961073041E-2</v>
      </c>
      <c r="L23" s="22">
        <f t="shared" si="2"/>
        <v>6.4436497632414103E-4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982217.95030000003</v>
      </c>
      <c r="F24" s="25">
        <f>VLOOKUP(C24,RA!B28:I63,8,0)</f>
        <v>66089.162700000001</v>
      </c>
      <c r="G24" s="16">
        <f t="shared" si="0"/>
        <v>916128.78760000004</v>
      </c>
      <c r="H24" s="27">
        <f>RA!J28</f>
        <v>6.7285639281805301</v>
      </c>
      <c r="I24" s="20">
        <f>VLOOKUP(B24,RMS!B:D,3,FALSE)</f>
        <v>982217.94987522101</v>
      </c>
      <c r="J24" s="21">
        <f>VLOOKUP(B24,RMS!B:E,4,FALSE)</f>
        <v>916128.83393648604</v>
      </c>
      <c r="K24" s="22">
        <f t="shared" si="1"/>
        <v>4.247790202498436E-4</v>
      </c>
      <c r="L24" s="22">
        <f t="shared" si="2"/>
        <v>-4.6336486004292965E-2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666439.83409999998</v>
      </c>
      <c r="F25" s="25">
        <f>VLOOKUP(C25,RA!B29:I64,8,0)</f>
        <v>117858.5122</v>
      </c>
      <c r="G25" s="16">
        <f t="shared" si="0"/>
        <v>548581.32189999998</v>
      </c>
      <c r="H25" s="27">
        <f>RA!J29</f>
        <v>17.6847940608417</v>
      </c>
      <c r="I25" s="20">
        <f>VLOOKUP(B25,RMS!B:D,3,FALSE)</f>
        <v>666439.83225309697</v>
      </c>
      <c r="J25" s="21">
        <f>VLOOKUP(B25,RMS!B:E,4,FALSE)</f>
        <v>548581.28671664395</v>
      </c>
      <c r="K25" s="22">
        <f t="shared" si="1"/>
        <v>1.8469030037522316E-3</v>
      </c>
      <c r="L25" s="22">
        <f t="shared" si="2"/>
        <v>3.5183356027118862E-2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1419530.8639</v>
      </c>
      <c r="F26" s="25">
        <f>VLOOKUP(C26,RA!B30:I65,8,0)</f>
        <v>199107.5545</v>
      </c>
      <c r="G26" s="16">
        <f t="shared" si="0"/>
        <v>1220423.3093999999</v>
      </c>
      <c r="H26" s="27">
        <f>RA!J30</f>
        <v>14.026292739629101</v>
      </c>
      <c r="I26" s="20">
        <f>VLOOKUP(B26,RMS!B:D,3,FALSE)</f>
        <v>1419530.8428902701</v>
      </c>
      <c r="J26" s="21">
        <f>VLOOKUP(B26,RMS!B:E,4,FALSE)</f>
        <v>1220423.3107287199</v>
      </c>
      <c r="K26" s="22">
        <f t="shared" si="1"/>
        <v>2.1009729942306876E-2</v>
      </c>
      <c r="L26" s="22">
        <f t="shared" si="2"/>
        <v>-1.3287200126796961E-3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2892580.7519</v>
      </c>
      <c r="F27" s="25">
        <f>VLOOKUP(C27,RA!B31:I66,8,0)</f>
        <v>-107479.6005</v>
      </c>
      <c r="G27" s="16">
        <f t="shared" si="0"/>
        <v>3000060.3524000002</v>
      </c>
      <c r="H27" s="27">
        <f>RA!J31</f>
        <v>-3.7156992222050098</v>
      </c>
      <c r="I27" s="20">
        <f>VLOOKUP(B27,RMS!B:D,3,FALSE)</f>
        <v>2892580.96660265</v>
      </c>
      <c r="J27" s="21">
        <f>VLOOKUP(B27,RMS!B:E,4,FALSE)</f>
        <v>3000059.7815123899</v>
      </c>
      <c r="K27" s="22">
        <f t="shared" si="1"/>
        <v>-0.21470264997333288</v>
      </c>
      <c r="L27" s="22">
        <f t="shared" si="2"/>
        <v>0.57088761031627655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148007.4847</v>
      </c>
      <c r="F28" s="25">
        <f>VLOOKUP(C28,RA!B32:I67,8,0)</f>
        <v>43465.829299999998</v>
      </c>
      <c r="G28" s="16">
        <f t="shared" si="0"/>
        <v>104541.6554</v>
      </c>
      <c r="H28" s="27">
        <f>RA!J32</f>
        <v>29.367318408323701</v>
      </c>
      <c r="I28" s="20">
        <f>VLOOKUP(B28,RMS!B:D,3,FALSE)</f>
        <v>148007.39200794199</v>
      </c>
      <c r="J28" s="21">
        <f>VLOOKUP(B28,RMS!B:E,4,FALSE)</f>
        <v>104541.635695135</v>
      </c>
      <c r="K28" s="22">
        <f t="shared" si="1"/>
        <v>9.2692058009561151E-2</v>
      </c>
      <c r="L28" s="22">
        <f t="shared" si="2"/>
        <v>1.9704865000676364E-2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46.1541</v>
      </c>
      <c r="F29" s="25">
        <f>VLOOKUP(C29,RA!B33:I68,8,0)</f>
        <v>8.9864999999999995</v>
      </c>
      <c r="G29" s="16">
        <f t="shared" si="0"/>
        <v>37.1676</v>
      </c>
      <c r="H29" s="27">
        <f>RA!J33</f>
        <v>19.470642911464001</v>
      </c>
      <c r="I29" s="20">
        <f>VLOOKUP(B29,RMS!B:D,3,FALSE)</f>
        <v>46.1539</v>
      </c>
      <c r="J29" s="21">
        <f>VLOOKUP(B29,RMS!B:E,4,FALSE)</f>
        <v>37.1676</v>
      </c>
      <c r="K29" s="22">
        <f t="shared" si="1"/>
        <v>1.9999999999953388E-4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115528.81540000001</v>
      </c>
      <c r="F31" s="25">
        <f>VLOOKUP(C31,RA!B35:I70,8,0)</f>
        <v>14254.012699999999</v>
      </c>
      <c r="G31" s="16">
        <f t="shared" si="0"/>
        <v>101274.8027</v>
      </c>
      <c r="H31" s="27">
        <f>RA!J35</f>
        <v>12.338058388851101</v>
      </c>
      <c r="I31" s="20">
        <f>VLOOKUP(B31,RMS!B:D,3,FALSE)</f>
        <v>115528.81479999999</v>
      </c>
      <c r="J31" s="21">
        <f>VLOOKUP(B31,RMS!B:E,4,FALSE)</f>
        <v>101274.80379999999</v>
      </c>
      <c r="K31" s="22">
        <f t="shared" si="1"/>
        <v>6.0000001394655555E-4</v>
      </c>
      <c r="L31" s="22">
        <f t="shared" si="2"/>
        <v>-1.0999999940395355E-3</v>
      </c>
    </row>
    <row r="32" spans="1:12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224297.8633</v>
      </c>
      <c r="F35" s="25">
        <f>VLOOKUP(C35,RA!B8:I74,8,0)</f>
        <v>12574.9956</v>
      </c>
      <c r="G35" s="16">
        <f t="shared" si="0"/>
        <v>211722.8677</v>
      </c>
      <c r="H35" s="27">
        <f>RA!J39</f>
        <v>5.6063822521487197</v>
      </c>
      <c r="I35" s="20">
        <f>VLOOKUP(B35,RMS!B:D,3,FALSE)</f>
        <v>224297.86324786299</v>
      </c>
      <c r="J35" s="21">
        <f>VLOOKUP(B35,RMS!B:E,4,FALSE)</f>
        <v>211722.86965812001</v>
      </c>
      <c r="K35" s="22">
        <f t="shared" si="1"/>
        <v>5.2137009333819151E-5</v>
      </c>
      <c r="L35" s="22">
        <f t="shared" si="2"/>
        <v>-1.9581200031097978E-3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349204.03129999997</v>
      </c>
      <c r="F36" s="25">
        <f>VLOOKUP(C36,RA!B8:I75,8,0)</f>
        <v>23304.503100000002</v>
      </c>
      <c r="G36" s="16">
        <f t="shared" si="0"/>
        <v>325899.52819999994</v>
      </c>
      <c r="H36" s="27">
        <f>RA!J40</f>
        <v>6.67360654836747</v>
      </c>
      <c r="I36" s="20">
        <f>VLOOKUP(B36,RMS!B:D,3,FALSE)</f>
        <v>349204.02391367499</v>
      </c>
      <c r="J36" s="21">
        <f>VLOOKUP(B36,RMS!B:E,4,FALSE)</f>
        <v>325899.53104444401</v>
      </c>
      <c r="K36" s="22">
        <f t="shared" si="1"/>
        <v>7.3863249854184687E-3</v>
      </c>
      <c r="L36" s="22">
        <f t="shared" si="2"/>
        <v>-2.8444440686143935E-3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27623.94</v>
      </c>
      <c r="F39" s="25">
        <f>VLOOKUP(C39,RA!B8:I78,8,0)</f>
        <v>2757.6977999999999</v>
      </c>
      <c r="G39" s="16">
        <f t="shared" si="0"/>
        <v>24866.242200000001</v>
      </c>
      <c r="H39" s="27">
        <f>RA!J43</f>
        <v>9.9829995286696995</v>
      </c>
      <c r="I39" s="20">
        <f>VLOOKUP(B39,RMS!B:D,3,FALSE)</f>
        <v>27623.9398683912</v>
      </c>
      <c r="J39" s="21">
        <f>VLOOKUP(B39,RMS!B:E,4,FALSE)</f>
        <v>24866.242250964398</v>
      </c>
      <c r="K39" s="22">
        <f t="shared" si="1"/>
        <v>1.316087982559111E-4</v>
      </c>
      <c r="L39" s="22">
        <f t="shared" si="2"/>
        <v>-5.0964397814823315E-5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3" t="s">
        <v>47</v>
      </c>
      <c r="W1" s="43"/>
    </row>
    <row r="2" spans="1:23" ht="12.7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3"/>
      <c r="W2" s="43"/>
    </row>
    <row r="3" spans="1:23" ht="23.25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4" t="s">
        <v>48</v>
      </c>
      <c r="W3" s="43"/>
    </row>
    <row r="4" spans="1:23" ht="15" thickTop="1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2"/>
      <c r="W4" s="43"/>
    </row>
    <row r="5" spans="1:23" ht="15" thickTop="1" thickBot="1">
      <c r="A5" s="55"/>
      <c r="B5" s="56"/>
      <c r="C5" s="57"/>
      <c r="D5" s="58" t="s">
        <v>0</v>
      </c>
      <c r="E5" s="58" t="s">
        <v>60</v>
      </c>
      <c r="F5" s="58" t="s">
        <v>61</v>
      </c>
      <c r="G5" s="58" t="s">
        <v>49</v>
      </c>
      <c r="H5" s="58" t="s">
        <v>50</v>
      </c>
      <c r="I5" s="58" t="s">
        <v>1</v>
      </c>
      <c r="J5" s="58" t="s">
        <v>2</v>
      </c>
      <c r="K5" s="58" t="s">
        <v>51</v>
      </c>
      <c r="L5" s="58" t="s">
        <v>52</v>
      </c>
      <c r="M5" s="58" t="s">
        <v>53</v>
      </c>
      <c r="N5" s="58" t="s">
        <v>54</v>
      </c>
      <c r="O5" s="58" t="s">
        <v>55</v>
      </c>
      <c r="P5" s="58" t="s">
        <v>62</v>
      </c>
      <c r="Q5" s="58" t="s">
        <v>63</v>
      </c>
      <c r="R5" s="58" t="s">
        <v>56</v>
      </c>
      <c r="S5" s="58" t="s">
        <v>57</v>
      </c>
      <c r="T5" s="58" t="s">
        <v>58</v>
      </c>
      <c r="U5" s="59" t="s">
        <v>59</v>
      </c>
      <c r="V5" s="52"/>
      <c r="W5" s="52"/>
    </row>
    <row r="6" spans="1:23" ht="14.25" thickBot="1">
      <c r="A6" s="60" t="s">
        <v>3</v>
      </c>
      <c r="B6" s="44" t="s">
        <v>4</v>
      </c>
      <c r="C6" s="45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  <c r="V6" s="52"/>
      <c r="W6" s="52"/>
    </row>
    <row r="7" spans="1:23" ht="14.25" thickBot="1">
      <c r="A7" s="46" t="s">
        <v>5</v>
      </c>
      <c r="B7" s="47"/>
      <c r="C7" s="48"/>
      <c r="D7" s="62">
        <v>25574118.183699999</v>
      </c>
      <c r="E7" s="62">
        <v>21766793</v>
      </c>
      <c r="F7" s="63">
        <v>117.49143837450001</v>
      </c>
      <c r="G7" s="62">
        <v>16730692.374299999</v>
      </c>
      <c r="H7" s="63">
        <v>52.8575005239137</v>
      </c>
      <c r="I7" s="62">
        <v>1227001.7087999999</v>
      </c>
      <c r="J7" s="63">
        <v>4.7978260676923199</v>
      </c>
      <c r="K7" s="62">
        <v>2221205.1512000002</v>
      </c>
      <c r="L7" s="63">
        <v>13.276229707098</v>
      </c>
      <c r="M7" s="63">
        <v>-0.447596405880332</v>
      </c>
      <c r="N7" s="62">
        <v>83240798.534899995</v>
      </c>
      <c r="O7" s="62">
        <v>2228243930.2028999</v>
      </c>
      <c r="P7" s="62">
        <v>1043578</v>
      </c>
      <c r="Q7" s="62">
        <v>942326</v>
      </c>
      <c r="R7" s="63">
        <v>10.744901445996399</v>
      </c>
      <c r="S7" s="62">
        <v>24.506187542953199</v>
      </c>
      <c r="T7" s="62">
        <v>17.975435875694799</v>
      </c>
      <c r="U7" s="64">
        <v>26.649398874515299</v>
      </c>
      <c r="V7" s="52"/>
      <c r="W7" s="52"/>
    </row>
    <row r="8" spans="1:23" ht="14.25" thickBot="1">
      <c r="A8" s="49">
        <v>41734</v>
      </c>
      <c r="B8" s="39" t="s">
        <v>6</v>
      </c>
      <c r="C8" s="40"/>
      <c r="D8" s="65">
        <v>535623.94579999999</v>
      </c>
      <c r="E8" s="65">
        <v>641604</v>
      </c>
      <c r="F8" s="66">
        <v>83.4820147318284</v>
      </c>
      <c r="G8" s="65">
        <v>532388.15720000002</v>
      </c>
      <c r="H8" s="66">
        <v>0.60778748667476001</v>
      </c>
      <c r="I8" s="65">
        <v>123873.53569999999</v>
      </c>
      <c r="J8" s="66">
        <v>23.1269600008238</v>
      </c>
      <c r="K8" s="65">
        <v>119059.9807</v>
      </c>
      <c r="L8" s="66">
        <v>22.363378878706602</v>
      </c>
      <c r="M8" s="66">
        <v>4.0429663869415003E-2</v>
      </c>
      <c r="N8" s="65">
        <v>2409973.5814</v>
      </c>
      <c r="O8" s="65">
        <v>91393603.409899995</v>
      </c>
      <c r="P8" s="65">
        <v>24852</v>
      </c>
      <c r="Q8" s="65">
        <v>21073</v>
      </c>
      <c r="R8" s="66">
        <v>17.932899919328101</v>
      </c>
      <c r="S8" s="65">
        <v>21.552548921616001</v>
      </c>
      <c r="T8" s="65">
        <v>22.075380833293799</v>
      </c>
      <c r="U8" s="67">
        <v>-2.4258472331013099</v>
      </c>
      <c r="V8" s="52"/>
      <c r="W8" s="52"/>
    </row>
    <row r="9" spans="1:23" ht="12" customHeight="1" thickBot="1">
      <c r="A9" s="50"/>
      <c r="B9" s="39" t="s">
        <v>7</v>
      </c>
      <c r="C9" s="40"/>
      <c r="D9" s="65">
        <v>123960.72169999999</v>
      </c>
      <c r="E9" s="65">
        <v>150546</v>
      </c>
      <c r="F9" s="66">
        <v>82.340760764151796</v>
      </c>
      <c r="G9" s="65">
        <v>127828.6755</v>
      </c>
      <c r="H9" s="66">
        <v>-3.0258889759050902</v>
      </c>
      <c r="I9" s="65">
        <v>28597.281900000002</v>
      </c>
      <c r="J9" s="66">
        <v>23.069631660590801</v>
      </c>
      <c r="K9" s="65">
        <v>28016.302899999999</v>
      </c>
      <c r="L9" s="66">
        <v>21.917072042258599</v>
      </c>
      <c r="M9" s="66">
        <v>2.0737175853421001E-2</v>
      </c>
      <c r="N9" s="65">
        <v>435737.22230000002</v>
      </c>
      <c r="O9" s="65">
        <v>15297129.8947</v>
      </c>
      <c r="P9" s="65">
        <v>6752</v>
      </c>
      <c r="Q9" s="65">
        <v>4925</v>
      </c>
      <c r="R9" s="66">
        <v>37.096446700507599</v>
      </c>
      <c r="S9" s="65">
        <v>18.359111626184799</v>
      </c>
      <c r="T9" s="65">
        <v>17.8511892791878</v>
      </c>
      <c r="U9" s="67">
        <v>2.7665954504715198</v>
      </c>
      <c r="V9" s="52"/>
      <c r="W9" s="52"/>
    </row>
    <row r="10" spans="1:23" ht="14.25" thickBot="1">
      <c r="A10" s="50"/>
      <c r="B10" s="39" t="s">
        <v>8</v>
      </c>
      <c r="C10" s="40"/>
      <c r="D10" s="65">
        <v>211217.50649999999</v>
      </c>
      <c r="E10" s="65">
        <v>210188</v>
      </c>
      <c r="F10" s="66">
        <v>100.48980270043999</v>
      </c>
      <c r="G10" s="65">
        <v>171455.9301</v>
      </c>
      <c r="H10" s="66">
        <v>23.190551867648701</v>
      </c>
      <c r="I10" s="65">
        <v>51769.0599</v>
      </c>
      <c r="J10" s="66">
        <v>24.5098338475083</v>
      </c>
      <c r="K10" s="65">
        <v>44640.729099999997</v>
      </c>
      <c r="L10" s="66">
        <v>26.036270121403099</v>
      </c>
      <c r="M10" s="66">
        <v>0.159682221677692</v>
      </c>
      <c r="N10" s="65">
        <v>695559.38219999999</v>
      </c>
      <c r="O10" s="65">
        <v>21663713.747499999</v>
      </c>
      <c r="P10" s="65">
        <v>103062</v>
      </c>
      <c r="Q10" s="65">
        <v>96536</v>
      </c>
      <c r="R10" s="66">
        <v>6.7601723709289896</v>
      </c>
      <c r="S10" s="65">
        <v>2.0494217703906399</v>
      </c>
      <c r="T10" s="65">
        <v>1.5841670164498201</v>
      </c>
      <c r="U10" s="67">
        <v>22.701757181594498</v>
      </c>
      <c r="V10" s="52"/>
      <c r="W10" s="52"/>
    </row>
    <row r="11" spans="1:23" ht="14.25" thickBot="1">
      <c r="A11" s="50"/>
      <c r="B11" s="39" t="s">
        <v>9</v>
      </c>
      <c r="C11" s="40"/>
      <c r="D11" s="65">
        <v>41667.825100000002</v>
      </c>
      <c r="E11" s="65">
        <v>59447</v>
      </c>
      <c r="F11" s="66">
        <v>70.092393392433607</v>
      </c>
      <c r="G11" s="65">
        <v>50840.9185</v>
      </c>
      <c r="H11" s="66">
        <v>-18.042737367146501</v>
      </c>
      <c r="I11" s="65">
        <v>9530.6332999999995</v>
      </c>
      <c r="J11" s="66">
        <v>22.8728839989299</v>
      </c>
      <c r="K11" s="65">
        <v>10629.291800000001</v>
      </c>
      <c r="L11" s="66">
        <v>20.906962567956</v>
      </c>
      <c r="M11" s="66">
        <v>-0.103361401744564</v>
      </c>
      <c r="N11" s="65">
        <v>212281.94010000001</v>
      </c>
      <c r="O11" s="65">
        <v>9451175.3881000001</v>
      </c>
      <c r="P11" s="65">
        <v>2930</v>
      </c>
      <c r="Q11" s="65">
        <v>2583</v>
      </c>
      <c r="R11" s="66">
        <v>13.433991482772001</v>
      </c>
      <c r="S11" s="65">
        <v>14.221100716723599</v>
      </c>
      <c r="T11" s="65">
        <v>14.398305923344999</v>
      </c>
      <c r="U11" s="67">
        <v>-1.2460723691592499</v>
      </c>
      <c r="V11" s="52"/>
      <c r="W11" s="52"/>
    </row>
    <row r="12" spans="1:23" ht="14.25" thickBot="1">
      <c r="A12" s="50"/>
      <c r="B12" s="39" t="s">
        <v>10</v>
      </c>
      <c r="C12" s="40"/>
      <c r="D12" s="65">
        <v>101547.1915</v>
      </c>
      <c r="E12" s="65">
        <v>119513</v>
      </c>
      <c r="F12" s="66">
        <v>84.967485963870104</v>
      </c>
      <c r="G12" s="65">
        <v>100023.5097</v>
      </c>
      <c r="H12" s="66">
        <v>1.5233236711748901</v>
      </c>
      <c r="I12" s="65">
        <v>20273.124800000001</v>
      </c>
      <c r="J12" s="66">
        <v>19.9642397790982</v>
      </c>
      <c r="K12" s="65">
        <v>15391.9953</v>
      </c>
      <c r="L12" s="66">
        <v>15.3883775386058</v>
      </c>
      <c r="M12" s="66">
        <v>0.31712129615840001</v>
      </c>
      <c r="N12" s="65">
        <v>461007.93709999998</v>
      </c>
      <c r="O12" s="65">
        <v>25559295.7082</v>
      </c>
      <c r="P12" s="65">
        <v>1158</v>
      </c>
      <c r="Q12" s="65">
        <v>921</v>
      </c>
      <c r="R12" s="66">
        <v>25.732899022801298</v>
      </c>
      <c r="S12" s="65">
        <v>87.691875215889496</v>
      </c>
      <c r="T12" s="65">
        <v>130.89659207383301</v>
      </c>
      <c r="U12" s="67">
        <v>-49.2687797490671</v>
      </c>
      <c r="V12" s="52"/>
      <c r="W12" s="52"/>
    </row>
    <row r="13" spans="1:23" ht="14.25" thickBot="1">
      <c r="A13" s="50"/>
      <c r="B13" s="39" t="s">
        <v>11</v>
      </c>
      <c r="C13" s="40"/>
      <c r="D13" s="65">
        <v>302422.13780000003</v>
      </c>
      <c r="E13" s="65">
        <v>317940</v>
      </c>
      <c r="F13" s="66">
        <v>95.119248222935198</v>
      </c>
      <c r="G13" s="65">
        <v>278772.77389999997</v>
      </c>
      <c r="H13" s="66">
        <v>8.4833836422216091</v>
      </c>
      <c r="I13" s="65">
        <v>71544.906000000003</v>
      </c>
      <c r="J13" s="66">
        <v>23.6572978818484</v>
      </c>
      <c r="K13" s="65">
        <v>77418.227199999994</v>
      </c>
      <c r="L13" s="66">
        <v>27.771086149098299</v>
      </c>
      <c r="M13" s="66">
        <v>-7.5864837163307997E-2</v>
      </c>
      <c r="N13" s="65">
        <v>1176589.6470999999</v>
      </c>
      <c r="O13" s="65">
        <v>44912896.501999997</v>
      </c>
      <c r="P13" s="65">
        <v>12670</v>
      </c>
      <c r="Q13" s="65">
        <v>10257</v>
      </c>
      <c r="R13" s="66">
        <v>23.5253972896558</v>
      </c>
      <c r="S13" s="65">
        <v>23.869150576164198</v>
      </c>
      <c r="T13" s="65">
        <v>23.230066471677901</v>
      </c>
      <c r="U13" s="67">
        <v>2.6774480409222399</v>
      </c>
      <c r="V13" s="52"/>
      <c r="W13" s="52"/>
    </row>
    <row r="14" spans="1:23" ht="14.25" thickBot="1">
      <c r="A14" s="50"/>
      <c r="B14" s="39" t="s">
        <v>12</v>
      </c>
      <c r="C14" s="40"/>
      <c r="D14" s="65">
        <v>172163.41329999999</v>
      </c>
      <c r="E14" s="65">
        <v>187397</v>
      </c>
      <c r="F14" s="66">
        <v>91.870954871209307</v>
      </c>
      <c r="G14" s="65">
        <v>183308.94440000001</v>
      </c>
      <c r="H14" s="66">
        <v>-6.0801894509191197</v>
      </c>
      <c r="I14" s="65">
        <v>31325.109799999998</v>
      </c>
      <c r="J14" s="66">
        <v>18.194986495426299</v>
      </c>
      <c r="K14" s="65">
        <v>32815.319300000003</v>
      </c>
      <c r="L14" s="66">
        <v>17.901646538530802</v>
      </c>
      <c r="M14" s="66">
        <v>-4.5412006702614E-2</v>
      </c>
      <c r="N14" s="65">
        <v>676249.82460000005</v>
      </c>
      <c r="O14" s="65">
        <v>19312662.930799998</v>
      </c>
      <c r="P14" s="65">
        <v>3024</v>
      </c>
      <c r="Q14" s="65">
        <v>2283</v>
      </c>
      <c r="R14" s="66">
        <v>32.457293035479601</v>
      </c>
      <c r="S14" s="65">
        <v>56.932345667989402</v>
      </c>
      <c r="T14" s="65">
        <v>64.740718834866399</v>
      </c>
      <c r="U14" s="67">
        <v>-13.7151790871446</v>
      </c>
      <c r="V14" s="52"/>
      <c r="W14" s="52"/>
    </row>
    <row r="15" spans="1:23" ht="14.25" thickBot="1">
      <c r="A15" s="50"/>
      <c r="B15" s="39" t="s">
        <v>13</v>
      </c>
      <c r="C15" s="40"/>
      <c r="D15" s="65">
        <v>158028.4284</v>
      </c>
      <c r="E15" s="65">
        <v>109407</v>
      </c>
      <c r="F15" s="66">
        <v>144.440875263923</v>
      </c>
      <c r="G15" s="65">
        <v>99951.789300000004</v>
      </c>
      <c r="H15" s="66">
        <v>58.1046517593457</v>
      </c>
      <c r="I15" s="65">
        <v>27658.267100000001</v>
      </c>
      <c r="J15" s="66">
        <v>17.502083251749902</v>
      </c>
      <c r="K15" s="65">
        <v>21729.650799999999</v>
      </c>
      <c r="L15" s="66">
        <v>21.740131869755299</v>
      </c>
      <c r="M15" s="66">
        <v>0.27283532324412701</v>
      </c>
      <c r="N15" s="65">
        <v>584670.48470000003</v>
      </c>
      <c r="O15" s="65">
        <v>14226971.682700001</v>
      </c>
      <c r="P15" s="65">
        <v>5297</v>
      </c>
      <c r="Q15" s="65">
        <v>4097</v>
      </c>
      <c r="R15" s="66">
        <v>29.289724188430601</v>
      </c>
      <c r="S15" s="65">
        <v>29.833571531055298</v>
      </c>
      <c r="T15" s="65">
        <v>30.9031335855504</v>
      </c>
      <c r="U15" s="67">
        <v>-3.5850955806002802</v>
      </c>
      <c r="V15" s="52"/>
      <c r="W15" s="52"/>
    </row>
    <row r="16" spans="1:23" ht="14.25" thickBot="1">
      <c r="A16" s="50"/>
      <c r="B16" s="39" t="s">
        <v>14</v>
      </c>
      <c r="C16" s="40"/>
      <c r="D16" s="65">
        <v>2632915.2215</v>
      </c>
      <c r="E16" s="65">
        <v>1093673</v>
      </c>
      <c r="F16" s="66">
        <v>240.74062553432299</v>
      </c>
      <c r="G16" s="65">
        <v>903302.02419999999</v>
      </c>
      <c r="H16" s="66">
        <v>191.47673214081601</v>
      </c>
      <c r="I16" s="65">
        <v>-148635.65299999999</v>
      </c>
      <c r="J16" s="66">
        <v>-5.6452882260037498</v>
      </c>
      <c r="K16" s="65">
        <v>55529.150099999999</v>
      </c>
      <c r="L16" s="66">
        <v>6.1473514519331198</v>
      </c>
      <c r="M16" s="66">
        <v>-3.6767139913419999</v>
      </c>
      <c r="N16" s="65">
        <v>5652750.4999000002</v>
      </c>
      <c r="O16" s="65">
        <v>110303445.557</v>
      </c>
      <c r="P16" s="65">
        <v>76572</v>
      </c>
      <c r="Q16" s="65">
        <v>55792</v>
      </c>
      <c r="R16" s="66">
        <v>37.245483223401202</v>
      </c>
      <c r="S16" s="65">
        <v>34.384830244737003</v>
      </c>
      <c r="T16" s="65">
        <v>17.863946103383999</v>
      </c>
      <c r="U16" s="67">
        <v>48.047013824887799</v>
      </c>
      <c r="V16" s="52"/>
      <c r="W16" s="52"/>
    </row>
    <row r="17" spans="1:21" ht="12" thickBot="1">
      <c r="A17" s="50"/>
      <c r="B17" s="39" t="s">
        <v>15</v>
      </c>
      <c r="C17" s="40"/>
      <c r="D17" s="65">
        <v>4041335.3820000002</v>
      </c>
      <c r="E17" s="65">
        <v>777340</v>
      </c>
      <c r="F17" s="66">
        <v>519.89288882599601</v>
      </c>
      <c r="G17" s="65">
        <v>478149.8443</v>
      </c>
      <c r="H17" s="66">
        <v>745.20269747581301</v>
      </c>
      <c r="I17" s="65">
        <v>-48570.1924</v>
      </c>
      <c r="J17" s="66">
        <v>-1.20183523041246</v>
      </c>
      <c r="K17" s="65">
        <v>75771.350300000006</v>
      </c>
      <c r="L17" s="66">
        <v>15.846779247816601</v>
      </c>
      <c r="M17" s="66">
        <v>-1.6410099887054499</v>
      </c>
      <c r="N17" s="65">
        <v>6222050.1308000004</v>
      </c>
      <c r="O17" s="65">
        <v>130535910.3515</v>
      </c>
      <c r="P17" s="65">
        <v>15030</v>
      </c>
      <c r="Q17" s="65">
        <v>14129</v>
      </c>
      <c r="R17" s="66">
        <v>6.3769551985278596</v>
      </c>
      <c r="S17" s="65">
        <v>268.88458962075799</v>
      </c>
      <c r="T17" s="65">
        <v>41.093037801684503</v>
      </c>
      <c r="U17" s="67">
        <v>84.717220923801094</v>
      </c>
    </row>
    <row r="18" spans="1:21" ht="12" thickBot="1">
      <c r="A18" s="50"/>
      <c r="B18" s="39" t="s">
        <v>16</v>
      </c>
      <c r="C18" s="40"/>
      <c r="D18" s="65">
        <v>2330570.3073</v>
      </c>
      <c r="E18" s="65">
        <v>2784045</v>
      </c>
      <c r="F18" s="66">
        <v>83.711660813672196</v>
      </c>
      <c r="G18" s="65">
        <v>2405500.4476000001</v>
      </c>
      <c r="H18" s="66">
        <v>-3.1149501707538199</v>
      </c>
      <c r="I18" s="65">
        <v>187840.9393</v>
      </c>
      <c r="J18" s="66">
        <v>8.0598700975306095</v>
      </c>
      <c r="K18" s="65">
        <v>375653.92810000002</v>
      </c>
      <c r="L18" s="66">
        <v>15.616456379162001</v>
      </c>
      <c r="M18" s="66">
        <v>-0.49996279754062301</v>
      </c>
      <c r="N18" s="65">
        <v>9480171.7292999998</v>
      </c>
      <c r="O18" s="65">
        <v>311389646.0438</v>
      </c>
      <c r="P18" s="65">
        <v>105063</v>
      </c>
      <c r="Q18" s="65">
        <v>97625</v>
      </c>
      <c r="R18" s="66">
        <v>7.6189500640204901</v>
      </c>
      <c r="S18" s="65">
        <v>22.182598129693599</v>
      </c>
      <c r="T18" s="65">
        <v>23.458048020486601</v>
      </c>
      <c r="U18" s="67">
        <v>-5.7497768446051802</v>
      </c>
    </row>
    <row r="19" spans="1:21" ht="12" thickBot="1">
      <c r="A19" s="50"/>
      <c r="B19" s="39" t="s">
        <v>17</v>
      </c>
      <c r="C19" s="40"/>
      <c r="D19" s="65">
        <v>896582.29969999997</v>
      </c>
      <c r="E19" s="65">
        <v>778307</v>
      </c>
      <c r="F19" s="66">
        <v>115.196484125159</v>
      </c>
      <c r="G19" s="65">
        <v>674363.00890000002</v>
      </c>
      <c r="H19" s="66">
        <v>32.952473351478297</v>
      </c>
      <c r="I19" s="65">
        <v>59175.495699999999</v>
      </c>
      <c r="J19" s="66">
        <v>6.6001186639308402</v>
      </c>
      <c r="K19" s="65">
        <v>91830.8266</v>
      </c>
      <c r="L19" s="66">
        <v>13.617417531514899</v>
      </c>
      <c r="M19" s="66">
        <v>-0.35560314666709097</v>
      </c>
      <c r="N19" s="65">
        <v>3760942.1307999999</v>
      </c>
      <c r="O19" s="65">
        <v>95238555.096000001</v>
      </c>
      <c r="P19" s="65">
        <v>16275</v>
      </c>
      <c r="Q19" s="65">
        <v>15039</v>
      </c>
      <c r="R19" s="66">
        <v>8.2186315579493296</v>
      </c>
      <c r="S19" s="65">
        <v>55.089542224270403</v>
      </c>
      <c r="T19" s="65">
        <v>51.367546957909397</v>
      </c>
      <c r="U19" s="67">
        <v>6.7562646485763498</v>
      </c>
    </row>
    <row r="20" spans="1:21" ht="12" thickBot="1">
      <c r="A20" s="50"/>
      <c r="B20" s="39" t="s">
        <v>18</v>
      </c>
      <c r="C20" s="40"/>
      <c r="D20" s="65">
        <v>936227.31909999996</v>
      </c>
      <c r="E20" s="65">
        <v>955440</v>
      </c>
      <c r="F20" s="66">
        <v>97.989127428200604</v>
      </c>
      <c r="G20" s="65">
        <v>787199.98199999996</v>
      </c>
      <c r="H20" s="66">
        <v>18.931318662047399</v>
      </c>
      <c r="I20" s="65">
        <v>47656.945</v>
      </c>
      <c r="J20" s="66">
        <v>5.0903177067950596</v>
      </c>
      <c r="K20" s="65">
        <v>68593.276899999997</v>
      </c>
      <c r="L20" s="66">
        <v>8.7135770412149203</v>
      </c>
      <c r="M20" s="66">
        <v>-0.30522425587747398</v>
      </c>
      <c r="N20" s="65">
        <v>3800286.1434999998</v>
      </c>
      <c r="O20" s="65">
        <v>128894793.933</v>
      </c>
      <c r="P20" s="65">
        <v>34641</v>
      </c>
      <c r="Q20" s="65">
        <v>31113</v>
      </c>
      <c r="R20" s="66">
        <v>11.339311541799299</v>
      </c>
      <c r="S20" s="65">
        <v>27.026567336393299</v>
      </c>
      <c r="T20" s="65">
        <v>24.9870504033684</v>
      </c>
      <c r="U20" s="67">
        <v>7.5463410045365302</v>
      </c>
    </row>
    <row r="21" spans="1:21" ht="12" thickBot="1">
      <c r="A21" s="50"/>
      <c r="B21" s="39" t="s">
        <v>19</v>
      </c>
      <c r="C21" s="40"/>
      <c r="D21" s="65">
        <v>421152.02879999997</v>
      </c>
      <c r="E21" s="65">
        <v>438367</v>
      </c>
      <c r="F21" s="66">
        <v>96.072931767217895</v>
      </c>
      <c r="G21" s="65">
        <v>391290.14620000002</v>
      </c>
      <c r="H21" s="66">
        <v>7.6316469734805796</v>
      </c>
      <c r="I21" s="65">
        <v>27574.304400000001</v>
      </c>
      <c r="J21" s="66">
        <v>6.5473516721665099</v>
      </c>
      <c r="K21" s="65">
        <v>63092.301599999999</v>
      </c>
      <c r="L21" s="66">
        <v>16.1241733820079</v>
      </c>
      <c r="M21" s="66">
        <v>-0.56295294828806797</v>
      </c>
      <c r="N21" s="65">
        <v>1686976.9898000001</v>
      </c>
      <c r="O21" s="65">
        <v>54938029.135600001</v>
      </c>
      <c r="P21" s="65">
        <v>31588</v>
      </c>
      <c r="Q21" s="65">
        <v>27890</v>
      </c>
      <c r="R21" s="66">
        <v>13.259232699892401</v>
      </c>
      <c r="S21" s="65">
        <v>13.3326588831202</v>
      </c>
      <c r="T21" s="65">
        <v>13.1320857009681</v>
      </c>
      <c r="U21" s="67">
        <v>1.50437496309172</v>
      </c>
    </row>
    <row r="22" spans="1:21" ht="12" thickBot="1">
      <c r="A22" s="50"/>
      <c r="B22" s="39" t="s">
        <v>20</v>
      </c>
      <c r="C22" s="40"/>
      <c r="D22" s="65">
        <v>1400850.0395</v>
      </c>
      <c r="E22" s="65">
        <v>1254830</v>
      </c>
      <c r="F22" s="66">
        <v>111.63663918618499</v>
      </c>
      <c r="G22" s="65">
        <v>1100925.5837999999</v>
      </c>
      <c r="H22" s="66">
        <v>27.242936317708999</v>
      </c>
      <c r="I22" s="65">
        <v>121978.22169999999</v>
      </c>
      <c r="J22" s="66">
        <v>8.7074432138030406</v>
      </c>
      <c r="K22" s="65">
        <v>142919.30379999999</v>
      </c>
      <c r="L22" s="66">
        <v>12.9817406283442</v>
      </c>
      <c r="M22" s="66">
        <v>-0.146523818289129</v>
      </c>
      <c r="N22" s="65">
        <v>5526599.0964000002</v>
      </c>
      <c r="O22" s="65">
        <v>145226038.35299999</v>
      </c>
      <c r="P22" s="65">
        <v>81371</v>
      </c>
      <c r="Q22" s="65">
        <v>73514</v>
      </c>
      <c r="R22" s="66">
        <v>10.6877601545284</v>
      </c>
      <c r="S22" s="65">
        <v>17.215593264184999</v>
      </c>
      <c r="T22" s="65">
        <v>17.607093337323501</v>
      </c>
      <c r="U22" s="67">
        <v>-2.2741015492794299</v>
      </c>
    </row>
    <row r="23" spans="1:21" ht="12" thickBot="1">
      <c r="A23" s="50"/>
      <c r="B23" s="39" t="s">
        <v>21</v>
      </c>
      <c r="C23" s="40"/>
      <c r="D23" s="65">
        <v>2966374.8217000002</v>
      </c>
      <c r="E23" s="65">
        <v>2744049</v>
      </c>
      <c r="F23" s="66">
        <v>108.1021082969</v>
      </c>
      <c r="G23" s="65">
        <v>2308448.0959000001</v>
      </c>
      <c r="H23" s="66">
        <v>28.500823863812801</v>
      </c>
      <c r="I23" s="65">
        <v>-35006.760999999999</v>
      </c>
      <c r="J23" s="66">
        <v>-1.18011927366407</v>
      </c>
      <c r="K23" s="65">
        <v>271409.30599999998</v>
      </c>
      <c r="L23" s="66">
        <v>11.757219340649099</v>
      </c>
      <c r="M23" s="66">
        <v>-1.12898143219894</v>
      </c>
      <c r="N23" s="65">
        <v>11308926.4955</v>
      </c>
      <c r="O23" s="65">
        <v>295458186.21530002</v>
      </c>
      <c r="P23" s="65">
        <v>85135</v>
      </c>
      <c r="Q23" s="65">
        <v>74860</v>
      </c>
      <c r="R23" s="66">
        <v>13.725621159497701</v>
      </c>
      <c r="S23" s="65">
        <v>34.843188132965302</v>
      </c>
      <c r="T23" s="65">
        <v>29.818963606732598</v>
      </c>
      <c r="U23" s="67">
        <v>14.4195316084732</v>
      </c>
    </row>
    <row r="24" spans="1:21" ht="12" thickBot="1">
      <c r="A24" s="50"/>
      <c r="B24" s="39" t="s">
        <v>22</v>
      </c>
      <c r="C24" s="40"/>
      <c r="D24" s="65">
        <v>318780.06510000001</v>
      </c>
      <c r="E24" s="65">
        <v>324646</v>
      </c>
      <c r="F24" s="66">
        <v>98.193128854198093</v>
      </c>
      <c r="G24" s="65">
        <v>291908.29869999998</v>
      </c>
      <c r="H24" s="66">
        <v>9.2055506882374303</v>
      </c>
      <c r="I24" s="65">
        <v>52890.979700000004</v>
      </c>
      <c r="J24" s="66">
        <v>16.591683574507201</v>
      </c>
      <c r="K24" s="65">
        <v>46899.939100000003</v>
      </c>
      <c r="L24" s="66">
        <v>16.066668645210399</v>
      </c>
      <c r="M24" s="66">
        <v>0.12774090361238899</v>
      </c>
      <c r="N24" s="65">
        <v>1285331.9620000001</v>
      </c>
      <c r="O24" s="65">
        <v>35941311.420299999</v>
      </c>
      <c r="P24" s="65">
        <v>31294</v>
      </c>
      <c r="Q24" s="65">
        <v>30336</v>
      </c>
      <c r="R24" s="66">
        <v>3.1579641350210998</v>
      </c>
      <c r="S24" s="65">
        <v>10.1866193231929</v>
      </c>
      <c r="T24" s="65">
        <v>10.164138004351299</v>
      </c>
      <c r="U24" s="67">
        <v>0.22069460071501501</v>
      </c>
    </row>
    <row r="25" spans="1:21" ht="12" thickBot="1">
      <c r="A25" s="50"/>
      <c r="B25" s="39" t="s">
        <v>23</v>
      </c>
      <c r="C25" s="40"/>
      <c r="D25" s="65">
        <v>254307.19200000001</v>
      </c>
      <c r="E25" s="65">
        <v>245628</v>
      </c>
      <c r="F25" s="66">
        <v>103.53347012555599</v>
      </c>
      <c r="G25" s="65">
        <v>213719.51070000001</v>
      </c>
      <c r="H25" s="66">
        <v>18.991097802471199</v>
      </c>
      <c r="I25" s="65">
        <v>19437.8161</v>
      </c>
      <c r="J25" s="66">
        <v>7.6434393959255402</v>
      </c>
      <c r="K25" s="65">
        <v>23059.350900000001</v>
      </c>
      <c r="L25" s="66">
        <v>10.789539440958499</v>
      </c>
      <c r="M25" s="66">
        <v>-0.157052764221564</v>
      </c>
      <c r="N25" s="65">
        <v>1023644.4565</v>
      </c>
      <c r="O25" s="65">
        <v>38193969.508900002</v>
      </c>
      <c r="P25" s="65">
        <v>19020</v>
      </c>
      <c r="Q25" s="65">
        <v>17916</v>
      </c>
      <c r="R25" s="66">
        <v>6.1620897521768301</v>
      </c>
      <c r="S25" s="65">
        <v>13.3705148264984</v>
      </c>
      <c r="T25" s="65">
        <v>13.937060069211901</v>
      </c>
      <c r="U25" s="67">
        <v>-4.2372732094851298</v>
      </c>
    </row>
    <row r="26" spans="1:21" ht="12" thickBot="1">
      <c r="A26" s="50"/>
      <c r="B26" s="39" t="s">
        <v>24</v>
      </c>
      <c r="C26" s="40"/>
      <c r="D26" s="65">
        <v>606156.65190000006</v>
      </c>
      <c r="E26" s="65">
        <v>595459</v>
      </c>
      <c r="F26" s="66">
        <v>101.796538787725</v>
      </c>
      <c r="G26" s="65">
        <v>514283.2353</v>
      </c>
      <c r="H26" s="66">
        <v>17.864361560688799</v>
      </c>
      <c r="I26" s="65">
        <v>111389.7773</v>
      </c>
      <c r="J26" s="66">
        <v>18.376401042675798</v>
      </c>
      <c r="K26" s="65">
        <v>95803.948199999999</v>
      </c>
      <c r="L26" s="66">
        <v>18.628635278012499</v>
      </c>
      <c r="M26" s="66">
        <v>0.162684622010181</v>
      </c>
      <c r="N26" s="65">
        <v>2636037.0425999998</v>
      </c>
      <c r="O26" s="65">
        <v>72166378.5414</v>
      </c>
      <c r="P26" s="65">
        <v>41917</v>
      </c>
      <c r="Q26" s="65">
        <v>40703</v>
      </c>
      <c r="R26" s="66">
        <v>2.9825811365255599</v>
      </c>
      <c r="S26" s="65">
        <v>14.4608786864518</v>
      </c>
      <c r="T26" s="65">
        <v>13.5759483993809</v>
      </c>
      <c r="U26" s="67">
        <v>6.1194779809611104</v>
      </c>
    </row>
    <row r="27" spans="1:21" ht="12" thickBot="1">
      <c r="A27" s="50"/>
      <c r="B27" s="39" t="s">
        <v>25</v>
      </c>
      <c r="C27" s="40"/>
      <c r="D27" s="65">
        <v>296757.99599999998</v>
      </c>
      <c r="E27" s="65">
        <v>367850</v>
      </c>
      <c r="F27" s="66">
        <v>80.673643061030305</v>
      </c>
      <c r="G27" s="65">
        <v>319486.60580000002</v>
      </c>
      <c r="H27" s="66">
        <v>-7.1141041243613996</v>
      </c>
      <c r="I27" s="65">
        <v>94756.263600000006</v>
      </c>
      <c r="J27" s="66">
        <v>31.930483719805199</v>
      </c>
      <c r="K27" s="65">
        <v>90124.687099999996</v>
      </c>
      <c r="L27" s="66">
        <v>28.2092223786115</v>
      </c>
      <c r="M27" s="66">
        <v>5.1390763718945999E-2</v>
      </c>
      <c r="N27" s="65">
        <v>1337213.5038999999</v>
      </c>
      <c r="O27" s="65">
        <v>28824884.194800001</v>
      </c>
      <c r="P27" s="65">
        <v>38491</v>
      </c>
      <c r="Q27" s="65">
        <v>39307</v>
      </c>
      <c r="R27" s="66">
        <v>-2.0759661129060998</v>
      </c>
      <c r="S27" s="65">
        <v>7.7098021875243603</v>
      </c>
      <c r="T27" s="65">
        <v>8.2490805632584507</v>
      </c>
      <c r="U27" s="67">
        <v>-6.99471092276183</v>
      </c>
    </row>
    <row r="28" spans="1:21" ht="12" thickBot="1">
      <c r="A28" s="50"/>
      <c r="B28" s="39" t="s">
        <v>26</v>
      </c>
      <c r="C28" s="40"/>
      <c r="D28" s="65">
        <v>982217.95030000003</v>
      </c>
      <c r="E28" s="65">
        <v>1039490</v>
      </c>
      <c r="F28" s="66">
        <v>94.490370306592695</v>
      </c>
      <c r="G28" s="65">
        <v>826877.63540000003</v>
      </c>
      <c r="H28" s="66">
        <v>18.786372765403801</v>
      </c>
      <c r="I28" s="65">
        <v>66089.162700000001</v>
      </c>
      <c r="J28" s="66">
        <v>6.7285639281805301</v>
      </c>
      <c r="K28" s="65">
        <v>79178.302899999995</v>
      </c>
      <c r="L28" s="66">
        <v>9.5755767855176899</v>
      </c>
      <c r="M28" s="66">
        <v>-0.16531220953966699</v>
      </c>
      <c r="N28" s="65">
        <v>4068788.4692000002</v>
      </c>
      <c r="O28" s="65">
        <v>99955371.541099995</v>
      </c>
      <c r="P28" s="65">
        <v>50343</v>
      </c>
      <c r="Q28" s="65">
        <v>50057</v>
      </c>
      <c r="R28" s="66">
        <v>0.57134866252472905</v>
      </c>
      <c r="S28" s="65">
        <v>19.5105168603381</v>
      </c>
      <c r="T28" s="65">
        <v>18.635048774397202</v>
      </c>
      <c r="U28" s="67">
        <v>4.4871598851416801</v>
      </c>
    </row>
    <row r="29" spans="1:21" ht="12" thickBot="1">
      <c r="A29" s="50"/>
      <c r="B29" s="39" t="s">
        <v>27</v>
      </c>
      <c r="C29" s="40"/>
      <c r="D29" s="65">
        <v>666439.83409999998</v>
      </c>
      <c r="E29" s="65">
        <v>729256</v>
      </c>
      <c r="F29" s="66">
        <v>91.386266839079795</v>
      </c>
      <c r="G29" s="65">
        <v>678745.88780000003</v>
      </c>
      <c r="H29" s="66">
        <v>-1.8130575700262901</v>
      </c>
      <c r="I29" s="65">
        <v>117858.5122</v>
      </c>
      <c r="J29" s="66">
        <v>17.6847940608417</v>
      </c>
      <c r="K29" s="65">
        <v>115929.23360000001</v>
      </c>
      <c r="L29" s="66">
        <v>17.0799169002347</v>
      </c>
      <c r="M29" s="66">
        <v>1.6641864524497001E-2</v>
      </c>
      <c r="N29" s="65">
        <v>2972377.2897999999</v>
      </c>
      <c r="O29" s="65">
        <v>68213733.373899996</v>
      </c>
      <c r="P29" s="65">
        <v>91389</v>
      </c>
      <c r="Q29" s="65">
        <v>89148</v>
      </c>
      <c r="R29" s="66">
        <v>2.5137972809261102</v>
      </c>
      <c r="S29" s="65">
        <v>7.2923419021982996</v>
      </c>
      <c r="T29" s="65">
        <v>6.9304086126441398</v>
      </c>
      <c r="U29" s="67">
        <v>4.9631969319080698</v>
      </c>
    </row>
    <row r="30" spans="1:21" ht="12" thickBot="1">
      <c r="A30" s="50"/>
      <c r="B30" s="39" t="s">
        <v>28</v>
      </c>
      <c r="C30" s="40"/>
      <c r="D30" s="65">
        <v>1419530.8639</v>
      </c>
      <c r="E30" s="65">
        <v>1563400</v>
      </c>
      <c r="F30" s="66">
        <v>90.797675828322895</v>
      </c>
      <c r="G30" s="65">
        <v>1328409.5911000001</v>
      </c>
      <c r="H30" s="66">
        <v>6.8594259940976601</v>
      </c>
      <c r="I30" s="65">
        <v>199107.5545</v>
      </c>
      <c r="J30" s="66">
        <v>14.026292739629101</v>
      </c>
      <c r="K30" s="65">
        <v>172626.57440000001</v>
      </c>
      <c r="L30" s="66">
        <v>12.9949810326991</v>
      </c>
      <c r="M30" s="66">
        <v>0.15340036835023901</v>
      </c>
      <c r="N30" s="65">
        <v>5753710.4901999999</v>
      </c>
      <c r="O30" s="65">
        <v>118111486.3494</v>
      </c>
      <c r="P30" s="65">
        <v>73879</v>
      </c>
      <c r="Q30" s="65">
        <v>73126</v>
      </c>
      <c r="R30" s="66">
        <v>1.0297295079725299</v>
      </c>
      <c r="S30" s="65">
        <v>19.214267435942599</v>
      </c>
      <c r="T30" s="65">
        <v>19.903266241829201</v>
      </c>
      <c r="U30" s="67">
        <v>-3.5858708024317498</v>
      </c>
    </row>
    <row r="31" spans="1:21" ht="12" thickBot="1">
      <c r="A31" s="50"/>
      <c r="B31" s="39" t="s">
        <v>29</v>
      </c>
      <c r="C31" s="40"/>
      <c r="D31" s="65">
        <v>2892580.7519</v>
      </c>
      <c r="E31" s="65">
        <v>1147183</v>
      </c>
      <c r="F31" s="66">
        <v>252.14641011067999</v>
      </c>
      <c r="G31" s="65">
        <v>952042.70790000004</v>
      </c>
      <c r="H31" s="66">
        <v>203.82888581546999</v>
      </c>
      <c r="I31" s="65">
        <v>-107479.6005</v>
      </c>
      <c r="J31" s="66">
        <v>-3.7156992222050098</v>
      </c>
      <c r="K31" s="65">
        <v>299.7704</v>
      </c>
      <c r="L31" s="66">
        <v>3.1487074845752E-2</v>
      </c>
      <c r="M31" s="66">
        <v>-359.53973741236598</v>
      </c>
      <c r="N31" s="65">
        <v>6151898.1920999996</v>
      </c>
      <c r="O31" s="65">
        <v>115079080.0415</v>
      </c>
      <c r="P31" s="65">
        <v>53336</v>
      </c>
      <c r="Q31" s="65">
        <v>32441</v>
      </c>
      <c r="R31" s="66">
        <v>64.409235227027494</v>
      </c>
      <c r="S31" s="65">
        <v>54.233177439252998</v>
      </c>
      <c r="T31" s="65">
        <v>28.227938056780001</v>
      </c>
      <c r="U31" s="67">
        <v>47.950794348351998</v>
      </c>
    </row>
    <row r="32" spans="1:21" ht="12" thickBot="1">
      <c r="A32" s="50"/>
      <c r="B32" s="39" t="s">
        <v>30</v>
      </c>
      <c r="C32" s="40"/>
      <c r="D32" s="65">
        <v>148007.4847</v>
      </c>
      <c r="E32" s="65">
        <v>163380</v>
      </c>
      <c r="F32" s="66">
        <v>90.590944240421095</v>
      </c>
      <c r="G32" s="65">
        <v>145033.7873</v>
      </c>
      <c r="H32" s="66">
        <v>2.05034802948978</v>
      </c>
      <c r="I32" s="65">
        <v>43465.829299999998</v>
      </c>
      <c r="J32" s="66">
        <v>29.367318408323701</v>
      </c>
      <c r="K32" s="65">
        <v>38401.081400000003</v>
      </c>
      <c r="L32" s="66">
        <v>26.4773347748053</v>
      </c>
      <c r="M32" s="66">
        <v>0.13189076232629199</v>
      </c>
      <c r="N32" s="65">
        <v>655501.99670000002</v>
      </c>
      <c r="O32" s="65">
        <v>16855494.485100001</v>
      </c>
      <c r="P32" s="65">
        <v>27956</v>
      </c>
      <c r="Q32" s="65">
        <v>26492</v>
      </c>
      <c r="R32" s="66">
        <v>5.5261965876490997</v>
      </c>
      <c r="S32" s="65">
        <v>5.2943012126198301</v>
      </c>
      <c r="T32" s="65">
        <v>5.3226190963309703</v>
      </c>
      <c r="U32" s="67">
        <v>-0.53487481300909201</v>
      </c>
    </row>
    <row r="33" spans="1:21" ht="12" thickBot="1">
      <c r="A33" s="50"/>
      <c r="B33" s="39" t="s">
        <v>31</v>
      </c>
      <c r="C33" s="40"/>
      <c r="D33" s="65">
        <v>46.1541</v>
      </c>
      <c r="E33" s="68"/>
      <c r="F33" s="68"/>
      <c r="G33" s="65">
        <v>179.1454</v>
      </c>
      <c r="H33" s="66">
        <v>-74.236514027153405</v>
      </c>
      <c r="I33" s="65">
        <v>8.9864999999999995</v>
      </c>
      <c r="J33" s="66">
        <v>19.470642911464001</v>
      </c>
      <c r="K33" s="65">
        <v>37.109900000000003</v>
      </c>
      <c r="L33" s="66">
        <v>20.714961143294801</v>
      </c>
      <c r="M33" s="66">
        <v>-0.75784089959821999</v>
      </c>
      <c r="N33" s="65">
        <v>211.54</v>
      </c>
      <c r="O33" s="65">
        <v>4298.3136999999997</v>
      </c>
      <c r="P33" s="65">
        <v>9</v>
      </c>
      <c r="Q33" s="65">
        <v>9</v>
      </c>
      <c r="R33" s="66">
        <v>0</v>
      </c>
      <c r="S33" s="65">
        <v>5.1282333333333296</v>
      </c>
      <c r="T33" s="65">
        <v>5.5555777777777804</v>
      </c>
      <c r="U33" s="67">
        <v>-8.3331708342270794</v>
      </c>
    </row>
    <row r="34" spans="1:21" ht="12" thickBot="1">
      <c r="A34" s="50"/>
      <c r="B34" s="39" t="s">
        <v>36</v>
      </c>
      <c r="C34" s="40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5">
        <v>3</v>
      </c>
      <c r="P34" s="68"/>
      <c r="Q34" s="68"/>
      <c r="R34" s="68"/>
      <c r="S34" s="68"/>
      <c r="T34" s="68"/>
      <c r="U34" s="69"/>
    </row>
    <row r="35" spans="1:21" ht="12" thickBot="1">
      <c r="A35" s="50"/>
      <c r="B35" s="39" t="s">
        <v>32</v>
      </c>
      <c r="C35" s="40"/>
      <c r="D35" s="65">
        <v>115528.81540000001</v>
      </c>
      <c r="E35" s="65">
        <v>184477</v>
      </c>
      <c r="F35" s="66">
        <v>62.625051036172501</v>
      </c>
      <c r="G35" s="65">
        <v>87929.479699999996</v>
      </c>
      <c r="H35" s="66">
        <v>31.388034813994199</v>
      </c>
      <c r="I35" s="65">
        <v>14254.012699999999</v>
      </c>
      <c r="J35" s="66">
        <v>12.338058388851101</v>
      </c>
      <c r="K35" s="65">
        <v>7303.7804999999998</v>
      </c>
      <c r="L35" s="66">
        <v>8.3064070490570607</v>
      </c>
      <c r="M35" s="66">
        <v>0.95159379447397097</v>
      </c>
      <c r="N35" s="65">
        <v>476991.77730000002</v>
      </c>
      <c r="O35" s="65">
        <v>20677629.230900001</v>
      </c>
      <c r="P35" s="65">
        <v>8285</v>
      </c>
      <c r="Q35" s="65">
        <v>7955</v>
      </c>
      <c r="R35" s="66">
        <v>4.1483343808925301</v>
      </c>
      <c r="S35" s="65">
        <v>13.9443349909475</v>
      </c>
      <c r="T35" s="65">
        <v>13.9674125581395</v>
      </c>
      <c r="U35" s="67">
        <v>-0.16549779682590299</v>
      </c>
    </row>
    <row r="36" spans="1:21" ht="12" customHeight="1" thickBot="1">
      <c r="A36" s="50"/>
      <c r="B36" s="39" t="s">
        <v>37</v>
      </c>
      <c r="C36" s="40"/>
      <c r="D36" s="68"/>
      <c r="E36" s="65">
        <v>741256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2" thickBot="1">
      <c r="A37" s="50"/>
      <c r="B37" s="39" t="s">
        <v>38</v>
      </c>
      <c r="C37" s="40"/>
      <c r="D37" s="68"/>
      <c r="E37" s="65">
        <v>519717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2" thickBot="1">
      <c r="A38" s="50"/>
      <c r="B38" s="39" t="s">
        <v>39</v>
      </c>
      <c r="C38" s="40"/>
      <c r="D38" s="68"/>
      <c r="E38" s="65">
        <v>389102</v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9"/>
    </row>
    <row r="39" spans="1:21" ht="12" customHeight="1" thickBot="1">
      <c r="A39" s="50"/>
      <c r="B39" s="39" t="s">
        <v>33</v>
      </c>
      <c r="C39" s="40"/>
      <c r="D39" s="65">
        <v>224297.8633</v>
      </c>
      <c r="E39" s="65">
        <v>429166</v>
      </c>
      <c r="F39" s="66">
        <v>52.2636609843277</v>
      </c>
      <c r="G39" s="65">
        <v>385148.72029999999</v>
      </c>
      <c r="H39" s="66">
        <v>-41.763310773747399</v>
      </c>
      <c r="I39" s="65">
        <v>12574.9956</v>
      </c>
      <c r="J39" s="66">
        <v>5.6063822521487197</v>
      </c>
      <c r="K39" s="65">
        <v>20921.5157</v>
      </c>
      <c r="L39" s="66">
        <v>5.4320615900537899</v>
      </c>
      <c r="M39" s="66">
        <v>-0.39894433174361299</v>
      </c>
      <c r="N39" s="65">
        <v>958949.05790000001</v>
      </c>
      <c r="O39" s="65">
        <v>32402718.2267</v>
      </c>
      <c r="P39" s="65">
        <v>399</v>
      </c>
      <c r="Q39" s="65">
        <v>354</v>
      </c>
      <c r="R39" s="66">
        <v>12.7118644067797</v>
      </c>
      <c r="S39" s="65">
        <v>562.150033333333</v>
      </c>
      <c r="T39" s="65">
        <v>580.79313248587596</v>
      </c>
      <c r="U39" s="67">
        <v>-3.3163920745492099</v>
      </c>
    </row>
    <row r="40" spans="1:21" ht="12" thickBot="1">
      <c r="A40" s="50"/>
      <c r="B40" s="39" t="s">
        <v>34</v>
      </c>
      <c r="C40" s="40"/>
      <c r="D40" s="65">
        <v>349204.03129999997</v>
      </c>
      <c r="E40" s="65">
        <v>349657</v>
      </c>
      <c r="F40" s="66">
        <v>99.870453415775998</v>
      </c>
      <c r="G40" s="65">
        <v>374295.90409999999</v>
      </c>
      <c r="H40" s="66">
        <v>-6.7037529732882799</v>
      </c>
      <c r="I40" s="65">
        <v>23304.503100000002</v>
      </c>
      <c r="J40" s="66">
        <v>6.67360654836747</v>
      </c>
      <c r="K40" s="65">
        <v>34542.333299999998</v>
      </c>
      <c r="L40" s="66">
        <v>9.2286164293081292</v>
      </c>
      <c r="M40" s="66">
        <v>-0.32533500566969498</v>
      </c>
      <c r="N40" s="65">
        <v>1719337.7246999999</v>
      </c>
      <c r="O40" s="65">
        <v>63438382.8182</v>
      </c>
      <c r="P40" s="65">
        <v>1807</v>
      </c>
      <c r="Q40" s="65">
        <v>1808</v>
      </c>
      <c r="R40" s="66">
        <v>-5.5309734513275997E-2</v>
      </c>
      <c r="S40" s="65">
        <v>193.25070907581599</v>
      </c>
      <c r="T40" s="65">
        <v>229.534506692478</v>
      </c>
      <c r="U40" s="67">
        <v>-18.7755055545109</v>
      </c>
    </row>
    <row r="41" spans="1:21" ht="12" thickBot="1">
      <c r="A41" s="50"/>
      <c r="B41" s="39" t="s">
        <v>40</v>
      </c>
      <c r="C41" s="40"/>
      <c r="D41" s="68"/>
      <c r="E41" s="65">
        <v>246985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2" thickBot="1">
      <c r="A42" s="50"/>
      <c r="B42" s="39" t="s">
        <v>41</v>
      </c>
      <c r="C42" s="40"/>
      <c r="D42" s="68"/>
      <c r="E42" s="65">
        <v>108048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9"/>
    </row>
    <row r="43" spans="1:21" ht="12" thickBot="1">
      <c r="A43" s="51"/>
      <c r="B43" s="39" t="s">
        <v>35</v>
      </c>
      <c r="C43" s="40"/>
      <c r="D43" s="70">
        <v>27623.94</v>
      </c>
      <c r="E43" s="70">
        <v>0</v>
      </c>
      <c r="F43" s="71"/>
      <c r="G43" s="70">
        <v>18882.033299999999</v>
      </c>
      <c r="H43" s="72">
        <v>46.2974858751044</v>
      </c>
      <c r="I43" s="70">
        <v>2757.6977999999999</v>
      </c>
      <c r="J43" s="72">
        <v>9.9829995286696995</v>
      </c>
      <c r="K43" s="70">
        <v>1576.5833</v>
      </c>
      <c r="L43" s="72">
        <v>8.3496479163607908</v>
      </c>
      <c r="M43" s="72">
        <v>0.74916085943571797</v>
      </c>
      <c r="N43" s="70">
        <v>110031.7965</v>
      </c>
      <c r="O43" s="70">
        <v>4577135.2078999998</v>
      </c>
      <c r="P43" s="70">
        <v>33</v>
      </c>
      <c r="Q43" s="70">
        <v>37</v>
      </c>
      <c r="R43" s="72">
        <v>-10.8108108108108</v>
      </c>
      <c r="S43" s="70">
        <v>837.08909090909106</v>
      </c>
      <c r="T43" s="70">
        <v>611.19426486486498</v>
      </c>
      <c r="U43" s="73">
        <v>26.9857567727828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3:C43"/>
    <mergeCell ref="B37:C37"/>
    <mergeCell ref="B38:C38"/>
    <mergeCell ref="B39:C39"/>
    <mergeCell ref="B40:C40"/>
    <mergeCell ref="B41:C41"/>
    <mergeCell ref="B42:C42"/>
    <mergeCell ref="B36:C36"/>
    <mergeCell ref="B31:C31"/>
    <mergeCell ref="B32:C32"/>
    <mergeCell ref="B33:C33"/>
    <mergeCell ref="B34:C34"/>
    <mergeCell ref="B35:C35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50975</v>
      </c>
      <c r="D2" s="32">
        <v>535624.37659401703</v>
      </c>
      <c r="E2" s="32">
        <v>411750.41232307698</v>
      </c>
      <c r="F2" s="32">
        <v>123873.96427094001</v>
      </c>
      <c r="G2" s="32">
        <v>411750.41232307698</v>
      </c>
      <c r="H2" s="32">
        <v>0.23127021413521601</v>
      </c>
    </row>
    <row r="3" spans="1:8" ht="14.25">
      <c r="A3" s="32">
        <v>2</v>
      </c>
      <c r="B3" s="33">
        <v>13</v>
      </c>
      <c r="C3" s="32">
        <v>17409.123</v>
      </c>
      <c r="D3" s="32">
        <v>123960.751512367</v>
      </c>
      <c r="E3" s="32">
        <v>95363.429474706907</v>
      </c>
      <c r="F3" s="32">
        <v>28597.3220376598</v>
      </c>
      <c r="G3" s="32">
        <v>95363.429474706907</v>
      </c>
      <c r="H3" s="32">
        <v>0.23069658491709599</v>
      </c>
    </row>
    <row r="4" spans="1:8" ht="14.25">
      <c r="A4" s="32">
        <v>3</v>
      </c>
      <c r="B4" s="33">
        <v>14</v>
      </c>
      <c r="C4" s="32">
        <v>120690</v>
      </c>
      <c r="D4" s="32">
        <v>211219.81437094</v>
      </c>
      <c r="E4" s="32">
        <v>159448.44708205099</v>
      </c>
      <c r="F4" s="32">
        <v>51771.367288888898</v>
      </c>
      <c r="G4" s="32">
        <v>159448.44708205099</v>
      </c>
      <c r="H4" s="32">
        <v>0.245106584545941</v>
      </c>
    </row>
    <row r="5" spans="1:8" ht="14.25">
      <c r="A5" s="32">
        <v>4</v>
      </c>
      <c r="B5" s="33">
        <v>15</v>
      </c>
      <c r="C5" s="32">
        <v>4094</v>
      </c>
      <c r="D5" s="32">
        <v>41667.8438393162</v>
      </c>
      <c r="E5" s="32">
        <v>32137.1917547009</v>
      </c>
      <c r="F5" s="32">
        <v>9530.6520846153799</v>
      </c>
      <c r="G5" s="32">
        <v>32137.1917547009</v>
      </c>
      <c r="H5" s="32">
        <v>0.22872918794090799</v>
      </c>
    </row>
    <row r="6" spans="1:8" ht="14.25">
      <c r="A6" s="32">
        <v>5</v>
      </c>
      <c r="B6" s="33">
        <v>16</v>
      </c>
      <c r="C6" s="32">
        <v>1699</v>
      </c>
      <c r="D6" s="32">
        <v>101547.195076068</v>
      </c>
      <c r="E6" s="32">
        <v>81274.0674111111</v>
      </c>
      <c r="F6" s="32">
        <v>20273.127664957301</v>
      </c>
      <c r="G6" s="32">
        <v>81274.0674111111</v>
      </c>
      <c r="H6" s="32">
        <v>0.19964241897347099</v>
      </c>
    </row>
    <row r="7" spans="1:8" ht="14.25">
      <c r="A7" s="32">
        <v>6</v>
      </c>
      <c r="B7" s="33">
        <v>17</v>
      </c>
      <c r="C7" s="32">
        <v>21958</v>
      </c>
      <c r="D7" s="32">
        <v>302422.33904359001</v>
      </c>
      <c r="E7" s="32">
        <v>230877.23147179501</v>
      </c>
      <c r="F7" s="32">
        <v>71545.107571794899</v>
      </c>
      <c r="G7" s="32">
        <v>230877.23147179501</v>
      </c>
      <c r="H7" s="32">
        <v>0.23657348791777799</v>
      </c>
    </row>
    <row r="8" spans="1:8" ht="14.25">
      <c r="A8" s="32">
        <v>7</v>
      </c>
      <c r="B8" s="33">
        <v>18</v>
      </c>
      <c r="C8" s="32">
        <v>45680</v>
      </c>
      <c r="D8" s="32">
        <v>172163.402195726</v>
      </c>
      <c r="E8" s="32">
        <v>140838.30240512799</v>
      </c>
      <c r="F8" s="32">
        <v>31325.099790598299</v>
      </c>
      <c r="G8" s="32">
        <v>140838.30240512799</v>
      </c>
      <c r="H8" s="32">
        <v>0.18194981855078499</v>
      </c>
    </row>
    <row r="9" spans="1:8" ht="14.25">
      <c r="A9" s="32">
        <v>8</v>
      </c>
      <c r="B9" s="33">
        <v>19</v>
      </c>
      <c r="C9" s="32">
        <v>34350</v>
      </c>
      <c r="D9" s="32">
        <v>158028.52629145299</v>
      </c>
      <c r="E9" s="32">
        <v>130370.16357265</v>
      </c>
      <c r="F9" s="32">
        <v>27658.362718803401</v>
      </c>
      <c r="G9" s="32">
        <v>130370.16357265</v>
      </c>
      <c r="H9" s="32">
        <v>0.175021329173145</v>
      </c>
    </row>
    <row r="10" spans="1:8" ht="14.25">
      <c r="A10" s="32">
        <v>9</v>
      </c>
      <c r="B10" s="33">
        <v>21</v>
      </c>
      <c r="C10" s="32">
        <v>607751</v>
      </c>
      <c r="D10" s="32">
        <v>2632915.1644000001</v>
      </c>
      <c r="E10" s="32">
        <v>2781550.8744999999</v>
      </c>
      <c r="F10" s="32">
        <v>-148635.7101</v>
      </c>
      <c r="G10" s="32">
        <v>2781550.8744999999</v>
      </c>
      <c r="H10" s="32">
        <v>-5.6452905171318603E-2</v>
      </c>
    </row>
    <row r="11" spans="1:8" ht="14.25">
      <c r="A11" s="32">
        <v>10</v>
      </c>
      <c r="B11" s="33">
        <v>22</v>
      </c>
      <c r="C11" s="32">
        <v>341220</v>
      </c>
      <c r="D11" s="32">
        <v>4041335.4927794901</v>
      </c>
      <c r="E11" s="32">
        <v>4089905.5751487198</v>
      </c>
      <c r="F11" s="32">
        <v>-48570.082369230797</v>
      </c>
      <c r="G11" s="32">
        <v>4089905.5751487198</v>
      </c>
      <c r="H11" s="32">
        <v>-1.20183247483435E-2</v>
      </c>
    </row>
    <row r="12" spans="1:8" ht="14.25">
      <c r="A12" s="32">
        <v>11</v>
      </c>
      <c r="B12" s="33">
        <v>23</v>
      </c>
      <c r="C12" s="32">
        <v>311474.69099999999</v>
      </c>
      <c r="D12" s="32">
        <v>2330570.5898538502</v>
      </c>
      <c r="E12" s="32">
        <v>2142729.3702008501</v>
      </c>
      <c r="F12" s="32">
        <v>187841.21965299101</v>
      </c>
      <c r="G12" s="32">
        <v>2142729.3702008501</v>
      </c>
      <c r="H12" s="32">
        <v>8.0598811497390094E-2</v>
      </c>
    </row>
    <row r="13" spans="1:8" ht="14.25">
      <c r="A13" s="32">
        <v>12</v>
      </c>
      <c r="B13" s="33">
        <v>24</v>
      </c>
      <c r="C13" s="32">
        <v>28127.157999999999</v>
      </c>
      <c r="D13" s="32">
        <v>896582.369536752</v>
      </c>
      <c r="E13" s="32">
        <v>837406.80343247904</v>
      </c>
      <c r="F13" s="32">
        <v>59175.566104273501</v>
      </c>
      <c r="G13" s="32">
        <v>837406.80343247904</v>
      </c>
      <c r="H13" s="32">
        <v>6.6001260023491701E-2</v>
      </c>
    </row>
    <row r="14" spans="1:8" ht="14.25">
      <c r="A14" s="32">
        <v>13</v>
      </c>
      <c r="B14" s="33">
        <v>25</v>
      </c>
      <c r="C14" s="32">
        <v>73201</v>
      </c>
      <c r="D14" s="32">
        <v>936227.40899999999</v>
      </c>
      <c r="E14" s="32">
        <v>888570.37410000002</v>
      </c>
      <c r="F14" s="32">
        <v>47657.034899999999</v>
      </c>
      <c r="G14" s="32">
        <v>888570.37410000002</v>
      </c>
      <c r="H14" s="32">
        <v>5.0903268203719099E-2</v>
      </c>
    </row>
    <row r="15" spans="1:8" ht="14.25">
      <c r="A15" s="32">
        <v>14</v>
      </c>
      <c r="B15" s="33">
        <v>26</v>
      </c>
      <c r="C15" s="32">
        <v>76062</v>
      </c>
      <c r="D15" s="32">
        <v>421151.87647529697</v>
      </c>
      <c r="E15" s="32">
        <v>393577.72443147301</v>
      </c>
      <c r="F15" s="32">
        <v>27574.152043824201</v>
      </c>
      <c r="G15" s="32">
        <v>393577.72443147301</v>
      </c>
      <c r="H15" s="32">
        <v>6.5473178641866095E-2</v>
      </c>
    </row>
    <row r="16" spans="1:8" ht="14.25">
      <c r="A16" s="32">
        <v>15</v>
      </c>
      <c r="B16" s="33">
        <v>27</v>
      </c>
      <c r="C16" s="32">
        <v>215962.63200000001</v>
      </c>
      <c r="D16" s="32">
        <v>1400849.9796333299</v>
      </c>
      <c r="E16" s="32">
        <v>1278871.8169</v>
      </c>
      <c r="F16" s="32">
        <v>121978.162733333</v>
      </c>
      <c r="G16" s="32">
        <v>1278871.8169</v>
      </c>
      <c r="H16" s="32">
        <v>8.7074393765748298E-2</v>
      </c>
    </row>
    <row r="17" spans="1:8" ht="14.25">
      <c r="A17" s="32">
        <v>16</v>
      </c>
      <c r="B17" s="33">
        <v>29</v>
      </c>
      <c r="C17" s="32">
        <v>226655</v>
      </c>
      <c r="D17" s="32">
        <v>2966375.7514213701</v>
      </c>
      <c r="E17" s="32">
        <v>3001381.6223555598</v>
      </c>
      <c r="F17" s="32">
        <v>-35005.870934188002</v>
      </c>
      <c r="G17" s="32">
        <v>3001381.6223555598</v>
      </c>
      <c r="H17" s="32">
        <v>-1.18008889863041E-2</v>
      </c>
    </row>
    <row r="18" spans="1:8" ht="14.25">
      <c r="A18" s="32">
        <v>17</v>
      </c>
      <c r="B18" s="33">
        <v>31</v>
      </c>
      <c r="C18" s="32">
        <v>49112.087</v>
      </c>
      <c r="D18" s="32">
        <v>318780.06277831498</v>
      </c>
      <c r="E18" s="32">
        <v>265889.08764224098</v>
      </c>
      <c r="F18" s="32">
        <v>52890.975136073503</v>
      </c>
      <c r="G18" s="32">
        <v>265889.08764224098</v>
      </c>
      <c r="H18" s="32">
        <v>0.16591682263659899</v>
      </c>
    </row>
    <row r="19" spans="1:8" ht="14.25">
      <c r="A19" s="32">
        <v>18</v>
      </c>
      <c r="B19" s="33">
        <v>32</v>
      </c>
      <c r="C19" s="32">
        <v>19834.697</v>
      </c>
      <c r="D19" s="32">
        <v>254307.19597239199</v>
      </c>
      <c r="E19" s="32">
        <v>234869.37550124899</v>
      </c>
      <c r="F19" s="32">
        <v>19437.820471143801</v>
      </c>
      <c r="G19" s="32">
        <v>234869.37550124899</v>
      </c>
      <c r="H19" s="32">
        <v>7.6434409953755306E-2</v>
      </c>
    </row>
    <row r="20" spans="1:8" ht="14.25">
      <c r="A20" s="32">
        <v>19</v>
      </c>
      <c r="B20" s="33">
        <v>33</v>
      </c>
      <c r="C20" s="32">
        <v>58767.883999999998</v>
      </c>
      <c r="D20" s="32">
        <v>606156.65469925106</v>
      </c>
      <c r="E20" s="32">
        <v>494766.75766258599</v>
      </c>
      <c r="F20" s="32">
        <v>111389.897036665</v>
      </c>
      <c r="G20" s="32">
        <v>494766.75766258599</v>
      </c>
      <c r="H20" s="32">
        <v>0.183764207112322</v>
      </c>
    </row>
    <row r="21" spans="1:8" ht="14.25">
      <c r="A21" s="32">
        <v>20</v>
      </c>
      <c r="B21" s="33">
        <v>34</v>
      </c>
      <c r="C21" s="32">
        <v>50672.803999999996</v>
      </c>
      <c r="D21" s="32">
        <v>296757.98275917902</v>
      </c>
      <c r="E21" s="32">
        <v>202001.731755635</v>
      </c>
      <c r="F21" s="32">
        <v>94756.251003543206</v>
      </c>
      <c r="G21" s="32">
        <v>202001.731755635</v>
      </c>
      <c r="H21" s="32">
        <v>0.31930480899797298</v>
      </c>
    </row>
    <row r="22" spans="1:8" ht="14.25">
      <c r="A22" s="32">
        <v>21</v>
      </c>
      <c r="B22" s="33">
        <v>35</v>
      </c>
      <c r="C22" s="32">
        <v>48833.034</v>
      </c>
      <c r="D22" s="32">
        <v>982217.94987522101</v>
      </c>
      <c r="E22" s="32">
        <v>916128.83393648604</v>
      </c>
      <c r="F22" s="32">
        <v>66089.115938734802</v>
      </c>
      <c r="G22" s="32">
        <v>916128.83393648604</v>
      </c>
      <c r="H22" s="32">
        <v>6.7285591703074299E-2</v>
      </c>
    </row>
    <row r="23" spans="1:8" ht="14.25">
      <c r="A23" s="32">
        <v>22</v>
      </c>
      <c r="B23" s="33">
        <v>36</v>
      </c>
      <c r="C23" s="32">
        <v>117922.13</v>
      </c>
      <c r="D23" s="32">
        <v>666439.83225309697</v>
      </c>
      <c r="E23" s="32">
        <v>548581.28671664395</v>
      </c>
      <c r="F23" s="32">
        <v>117858.54553645301</v>
      </c>
      <c r="G23" s="32">
        <v>548581.28671664395</v>
      </c>
      <c r="H23" s="32">
        <v>0.17684799112021499</v>
      </c>
    </row>
    <row r="24" spans="1:8" ht="14.25">
      <c r="A24" s="32">
        <v>23</v>
      </c>
      <c r="B24" s="33">
        <v>37</v>
      </c>
      <c r="C24" s="32">
        <v>131444.74799999999</v>
      </c>
      <c r="D24" s="32">
        <v>1419530.8428902701</v>
      </c>
      <c r="E24" s="32">
        <v>1220423.3107287199</v>
      </c>
      <c r="F24" s="32">
        <v>199107.53216155001</v>
      </c>
      <c r="G24" s="32">
        <v>1220423.3107287199</v>
      </c>
      <c r="H24" s="32">
        <v>0.14026291373574701</v>
      </c>
    </row>
    <row r="25" spans="1:8" ht="14.25">
      <c r="A25" s="32">
        <v>24</v>
      </c>
      <c r="B25" s="33">
        <v>38</v>
      </c>
      <c r="C25" s="32">
        <v>742742.73800000001</v>
      </c>
      <c r="D25" s="32">
        <v>2892580.96660265</v>
      </c>
      <c r="E25" s="32">
        <v>3000059.7815123899</v>
      </c>
      <c r="F25" s="32">
        <v>-107478.814909735</v>
      </c>
      <c r="G25" s="32">
        <v>3000059.7815123899</v>
      </c>
      <c r="H25" s="32">
        <v>-3.7156717876066503E-2</v>
      </c>
    </row>
    <row r="26" spans="1:8" ht="14.25">
      <c r="A26" s="32">
        <v>25</v>
      </c>
      <c r="B26" s="33">
        <v>39</v>
      </c>
      <c r="C26" s="32">
        <v>94593.960999999996</v>
      </c>
      <c r="D26" s="32">
        <v>148007.39200794199</v>
      </c>
      <c r="E26" s="32">
        <v>104541.635695135</v>
      </c>
      <c r="F26" s="32">
        <v>43465.7563128068</v>
      </c>
      <c r="G26" s="32">
        <v>104541.635695135</v>
      </c>
      <c r="H26" s="32">
        <v>0.293672874868807</v>
      </c>
    </row>
    <row r="27" spans="1:8" ht="14.25">
      <c r="A27" s="32">
        <v>26</v>
      </c>
      <c r="B27" s="33">
        <v>40</v>
      </c>
      <c r="C27" s="32">
        <v>12</v>
      </c>
      <c r="D27" s="32">
        <v>46.1539</v>
      </c>
      <c r="E27" s="32">
        <v>37.1676</v>
      </c>
      <c r="F27" s="32">
        <v>8.9863</v>
      </c>
      <c r="G27" s="32">
        <v>37.1676</v>
      </c>
      <c r="H27" s="32">
        <v>0.194702939513237</v>
      </c>
    </row>
    <row r="28" spans="1:8" ht="14.25">
      <c r="A28" s="32">
        <v>27</v>
      </c>
      <c r="B28" s="33">
        <v>42</v>
      </c>
      <c r="C28" s="32">
        <v>9688.4349999999995</v>
      </c>
      <c r="D28" s="32">
        <v>115528.81479999999</v>
      </c>
      <c r="E28" s="32">
        <v>101274.80379999999</v>
      </c>
      <c r="F28" s="32">
        <v>14254.011</v>
      </c>
      <c r="G28" s="32">
        <v>101274.80379999999</v>
      </c>
      <c r="H28" s="32">
        <v>0.123380569814346</v>
      </c>
    </row>
    <row r="29" spans="1:8" ht="14.25">
      <c r="A29" s="32">
        <v>28</v>
      </c>
      <c r="B29" s="33">
        <v>75</v>
      </c>
      <c r="C29" s="32">
        <v>412</v>
      </c>
      <c r="D29" s="32">
        <v>224297.86324786299</v>
      </c>
      <c r="E29" s="32">
        <v>211722.86965812001</v>
      </c>
      <c r="F29" s="32">
        <v>12574.993589743601</v>
      </c>
      <c r="G29" s="32">
        <v>211722.86965812001</v>
      </c>
      <c r="H29" s="32">
        <v>5.6063813572077702E-2</v>
      </c>
    </row>
    <row r="30" spans="1:8" ht="14.25">
      <c r="A30" s="32">
        <v>29</v>
      </c>
      <c r="B30" s="33">
        <v>76</v>
      </c>
      <c r="C30" s="32">
        <v>1900</v>
      </c>
      <c r="D30" s="32">
        <v>349204.02391367499</v>
      </c>
      <c r="E30" s="32">
        <v>325899.53104444401</v>
      </c>
      <c r="F30" s="32">
        <v>23304.492869230799</v>
      </c>
      <c r="G30" s="32">
        <v>325899.53104444401</v>
      </c>
      <c r="H30" s="32">
        <v>6.6736037597870695E-2</v>
      </c>
    </row>
    <row r="31" spans="1:8" ht="14.25">
      <c r="A31" s="32">
        <v>30</v>
      </c>
      <c r="B31" s="33">
        <v>99</v>
      </c>
      <c r="C31" s="32">
        <v>34</v>
      </c>
      <c r="D31" s="32">
        <v>27623.9398683912</v>
      </c>
      <c r="E31" s="32">
        <v>24866.242250964398</v>
      </c>
      <c r="F31" s="32">
        <v>2757.6976174268202</v>
      </c>
      <c r="G31" s="32">
        <v>24866.242250964398</v>
      </c>
      <c r="H31" s="32">
        <v>9.9829989153079807E-2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2014-04-06T01:20:51Z</dcterms:modified>
</cp:coreProperties>
</file>