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<sst xmlns="http://schemas.openxmlformats.org/spreadsheetml/2006/main" count="114" uniqueCount="71">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</sst>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268" Type="http://schemas.openxmlformats.org/officeDocument/2006/relationships/image" Target="cid:96e6abaa13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377" Type="http://schemas.openxmlformats.org/officeDocument/2006/relationships/hyperlink" Target="cid:51e44a822" TargetMode="External"/><Relationship Id="rId398" Type="http://schemas.openxmlformats.org/officeDocument/2006/relationships/image" Target="cid:1fd500d0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27" sqref="J27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8" t="s">
        <v>4</v>
      </c>
      <c r="D2" s="58"/>
      <c r="E2" s="13"/>
      <c r="F2" s="24"/>
      <c r="G2" s="14"/>
      <c r="H2" s="24"/>
      <c r="I2" s="20"/>
      <c r="J2" s="21"/>
      <c r="K2" s="22"/>
      <c r="L2" s="22"/>
    </row>
    <row r="3" spans="1:12">
      <c r="A3" s="59" t="s">
        <v>5</v>
      </c>
      <c r="B3" s="59"/>
      <c r="C3" s="59"/>
      <c r="D3" s="59"/>
      <c r="E3" s="15">
        <f>RA!D7</f>
        <v>18237891.804699998</v>
      </c>
      <c r="F3" s="25">
        <f>RA!I7</f>
        <v>1950307.3052999999</v>
      </c>
      <c r="G3" s="16">
        <f>E3-F3</f>
        <v>16287584.499399999</v>
      </c>
      <c r="H3" s="27">
        <f>RA!J7</f>
        <v>10.6937102499829</v>
      </c>
      <c r="I3" s="20">
        <f>SUM(I4:I39)</f>
        <v>18237896.002736565</v>
      </c>
      <c r="J3" s="21">
        <f>SUM(J4:J39)</f>
        <v>16287584.510316128</v>
      </c>
      <c r="K3" s="22">
        <f>E3-I3</f>
        <v>-4.1980365663766861</v>
      </c>
      <c r="L3" s="22">
        <f>G3-J3</f>
        <v>-1.0916128754615784E-2</v>
      </c>
    </row>
    <row r="4" spans="1:12">
      <c r="A4" s="60">
        <f>RA!A8</f>
        <v>41741</v>
      </c>
      <c r="B4" s="12">
        <v>12</v>
      </c>
      <c r="C4" s="57" t="s">
        <v>6</v>
      </c>
      <c r="D4" s="57"/>
      <c r="E4" s="15">
        <f>VLOOKUP(C4,RA!B8:D39,3,0)</f>
        <v>625720.60519999999</v>
      </c>
      <c r="F4" s="25">
        <f>VLOOKUP(C4,RA!B8:I43,8,0)</f>
        <v>126257.2694</v>
      </c>
      <c r="G4" s="16">
        <f t="shared" ref="G4:G39" si="0">E4-F4</f>
        <v>499463.3358</v>
      </c>
      <c r="H4" s="27">
        <f>RA!J8</f>
        <v>20.177898626119902</v>
      </c>
      <c r="I4" s="20">
        <f>VLOOKUP(B4,RMS!B:D,3,FALSE)</f>
        <v>625721.19191794901</v>
      </c>
      <c r="J4" s="21">
        <f>VLOOKUP(B4,RMS!B:E,4,FALSE)</f>
        <v>499463.33801538497</v>
      </c>
      <c r="K4" s="22">
        <f t="shared" ref="K4:K39" si="1">E4-I4</f>
        <v>-0.5867179490160197</v>
      </c>
      <c r="L4" s="22">
        <f t="shared" ref="L4:L39" si="2">G4-J4</f>
        <v>-2.2153849713504314E-3</v>
      </c>
    </row>
    <row r="5" spans="1:12">
      <c r="A5" s="60"/>
      <c r="B5" s="12">
        <v>13</v>
      </c>
      <c r="C5" s="57" t="s">
        <v>7</v>
      </c>
      <c r="D5" s="57"/>
      <c r="E5" s="15">
        <f>VLOOKUP(C5,RA!B8:D40,3,0)</f>
        <v>140161.78289999999</v>
      </c>
      <c r="F5" s="25">
        <f>VLOOKUP(C5,RA!B9:I44,8,0)</f>
        <v>30640.803</v>
      </c>
      <c r="G5" s="16">
        <f t="shared" si="0"/>
        <v>109520.97989999999</v>
      </c>
      <c r="H5" s="27">
        <f>RA!J9</f>
        <v>21.861025427923501</v>
      </c>
      <c r="I5" s="20">
        <f>VLOOKUP(B5,RMS!B:D,3,FALSE)</f>
        <v>140161.82694824901</v>
      </c>
      <c r="J5" s="21">
        <f>VLOOKUP(B5,RMS!B:E,4,FALSE)</f>
        <v>109520.984535935</v>
      </c>
      <c r="K5" s="22">
        <f t="shared" si="1"/>
        <v>-4.4048249023035169E-2</v>
      </c>
      <c r="L5" s="22">
        <f t="shared" si="2"/>
        <v>-4.6359350089915097E-3</v>
      </c>
    </row>
    <row r="6" spans="1:12">
      <c r="A6" s="60"/>
      <c r="B6" s="12">
        <v>14</v>
      </c>
      <c r="C6" s="57" t="s">
        <v>8</v>
      </c>
      <c r="D6" s="57"/>
      <c r="E6" s="15">
        <f>VLOOKUP(C6,RA!B10:D41,3,0)</f>
        <v>181418.45430000001</v>
      </c>
      <c r="F6" s="25">
        <f>VLOOKUP(C6,RA!B10:I45,8,0)</f>
        <v>46415.637699999999</v>
      </c>
      <c r="G6" s="16">
        <f t="shared" si="0"/>
        <v>135002.81660000002</v>
      </c>
      <c r="H6" s="27">
        <f>RA!J10</f>
        <v>25.584849060198401</v>
      </c>
      <c r="I6" s="20">
        <f>VLOOKUP(B6,RMS!B:D,3,FALSE)</f>
        <v>181420.98051709399</v>
      </c>
      <c r="J6" s="21">
        <f>VLOOKUP(B6,RMS!B:E,4,FALSE)</f>
        <v>135002.81651623899</v>
      </c>
      <c r="K6" s="22">
        <f t="shared" si="1"/>
        <v>-2.5262170939822681</v>
      </c>
      <c r="L6" s="22">
        <f t="shared" si="2"/>
        <v>8.3761027781292796E-5</v>
      </c>
    </row>
    <row r="7" spans="1:12">
      <c r="A7" s="60"/>
      <c r="B7" s="12">
        <v>15</v>
      </c>
      <c r="C7" s="57" t="s">
        <v>9</v>
      </c>
      <c r="D7" s="57"/>
      <c r="E7" s="15">
        <f>VLOOKUP(C7,RA!B10:D42,3,0)</f>
        <v>57734.4283</v>
      </c>
      <c r="F7" s="25">
        <f>VLOOKUP(C7,RA!B11:I46,8,0)</f>
        <v>11677.789699999999</v>
      </c>
      <c r="G7" s="16">
        <f t="shared" si="0"/>
        <v>46056.638599999998</v>
      </c>
      <c r="H7" s="27">
        <f>RA!J11</f>
        <v>20.2267347990696</v>
      </c>
      <c r="I7" s="20">
        <f>VLOOKUP(B7,RMS!B:D,3,FALSE)</f>
        <v>57734.453438461504</v>
      </c>
      <c r="J7" s="21">
        <f>VLOOKUP(B7,RMS!B:E,4,FALSE)</f>
        <v>46056.638642735001</v>
      </c>
      <c r="K7" s="22">
        <f t="shared" si="1"/>
        <v>-2.5138461503956933E-2</v>
      </c>
      <c r="L7" s="22">
        <f t="shared" si="2"/>
        <v>-4.27350023528561E-5</v>
      </c>
    </row>
    <row r="8" spans="1:12">
      <c r="A8" s="60"/>
      <c r="B8" s="12">
        <v>16</v>
      </c>
      <c r="C8" s="57" t="s">
        <v>10</v>
      </c>
      <c r="D8" s="57"/>
      <c r="E8" s="15">
        <f>VLOOKUP(C8,RA!B12:D43,3,0)</f>
        <v>247868.9509</v>
      </c>
      <c r="F8" s="25">
        <f>VLOOKUP(C8,RA!B12:I47,8,0)</f>
        <v>19154.633300000001</v>
      </c>
      <c r="G8" s="16">
        <f t="shared" si="0"/>
        <v>228714.31760000001</v>
      </c>
      <c r="H8" s="27">
        <f>RA!J12</f>
        <v>7.7277259739271402</v>
      </c>
      <c r="I8" s="20">
        <f>VLOOKUP(B8,RMS!B:D,3,FALSE)</f>
        <v>247868.955624786</v>
      </c>
      <c r="J8" s="21">
        <f>VLOOKUP(B8,RMS!B:E,4,FALSE)</f>
        <v>228714.31691623901</v>
      </c>
      <c r="K8" s="22">
        <f t="shared" si="1"/>
        <v>-4.7247860056813806E-3</v>
      </c>
      <c r="L8" s="22">
        <f t="shared" si="2"/>
        <v>6.8376099807210267E-4</v>
      </c>
    </row>
    <row r="9" spans="1:12">
      <c r="A9" s="60"/>
      <c r="B9" s="12">
        <v>17</v>
      </c>
      <c r="C9" s="57" t="s">
        <v>11</v>
      </c>
      <c r="D9" s="57"/>
      <c r="E9" s="15">
        <f>VLOOKUP(C9,RA!B12:D44,3,0)</f>
        <v>365700.19429999997</v>
      </c>
      <c r="F9" s="25">
        <f>VLOOKUP(C9,RA!B13:I48,8,0)</f>
        <v>58243.557999999997</v>
      </c>
      <c r="G9" s="16">
        <f t="shared" si="0"/>
        <v>307456.63629999995</v>
      </c>
      <c r="H9" s="27">
        <f>RA!J13</f>
        <v>15.9265865612913</v>
      </c>
      <c r="I9" s="20">
        <f>VLOOKUP(B9,RMS!B:D,3,FALSE)</f>
        <v>365700.42100512801</v>
      </c>
      <c r="J9" s="21">
        <f>VLOOKUP(B9,RMS!B:E,4,FALSE)</f>
        <v>307456.63641965803</v>
      </c>
      <c r="K9" s="22">
        <f t="shared" si="1"/>
        <v>-0.22670512803597376</v>
      </c>
      <c r="L9" s="22">
        <f t="shared" si="2"/>
        <v>-1.1965807061642408E-4</v>
      </c>
    </row>
    <row r="10" spans="1:12">
      <c r="A10" s="60"/>
      <c r="B10" s="12">
        <v>18</v>
      </c>
      <c r="C10" s="57" t="s">
        <v>12</v>
      </c>
      <c r="D10" s="57"/>
      <c r="E10" s="15">
        <f>VLOOKUP(C10,RA!B14:D45,3,0)</f>
        <v>174631.5183</v>
      </c>
      <c r="F10" s="25">
        <f>VLOOKUP(C10,RA!B14:I49,8,0)</f>
        <v>28445.650900000001</v>
      </c>
      <c r="G10" s="16">
        <f t="shared" si="0"/>
        <v>146185.86739999999</v>
      </c>
      <c r="H10" s="27">
        <f>RA!J14</f>
        <v>16.288955840796799</v>
      </c>
      <c r="I10" s="20">
        <f>VLOOKUP(B10,RMS!B:D,3,FALSE)</f>
        <v>174631.51311196599</v>
      </c>
      <c r="J10" s="21">
        <f>VLOOKUP(B10,RMS!B:E,4,FALSE)</f>
        <v>146185.86211453</v>
      </c>
      <c r="K10" s="22">
        <f t="shared" si="1"/>
        <v>5.1880340033676475E-3</v>
      </c>
      <c r="L10" s="22">
        <f t="shared" si="2"/>
        <v>5.2854699897579849E-3</v>
      </c>
    </row>
    <row r="11" spans="1:12">
      <c r="A11" s="60"/>
      <c r="B11" s="12">
        <v>19</v>
      </c>
      <c r="C11" s="57" t="s">
        <v>13</v>
      </c>
      <c r="D11" s="57"/>
      <c r="E11" s="15">
        <f>VLOOKUP(C11,RA!B14:D46,3,0)</f>
        <v>154042.25109999999</v>
      </c>
      <c r="F11" s="25">
        <f>VLOOKUP(C11,RA!B15:I50,8,0)</f>
        <v>27428.320599999999</v>
      </c>
      <c r="G11" s="16">
        <f t="shared" si="0"/>
        <v>126613.93049999999</v>
      </c>
      <c r="H11" s="27">
        <f>RA!J15</f>
        <v>17.8057126561948</v>
      </c>
      <c r="I11" s="20">
        <f>VLOOKUP(B11,RMS!B:D,3,FALSE)</f>
        <v>154042.377770085</v>
      </c>
      <c r="J11" s="21">
        <f>VLOOKUP(B11,RMS!B:E,4,FALSE)</f>
        <v>126613.933023932</v>
      </c>
      <c r="K11" s="22">
        <f t="shared" si="1"/>
        <v>-0.12667008501011878</v>
      </c>
      <c r="L11" s="22">
        <f t="shared" si="2"/>
        <v>-2.5239320093533024E-3</v>
      </c>
    </row>
    <row r="12" spans="1:12">
      <c r="A12" s="60"/>
      <c r="B12" s="12">
        <v>21</v>
      </c>
      <c r="C12" s="57" t="s">
        <v>14</v>
      </c>
      <c r="D12" s="57"/>
      <c r="E12" s="15">
        <f>VLOOKUP(C12,RA!B16:D47,3,0)</f>
        <v>969735.75399999996</v>
      </c>
      <c r="F12" s="25">
        <f>VLOOKUP(C12,RA!B16:I51,8,0)</f>
        <v>35947.566200000001</v>
      </c>
      <c r="G12" s="16">
        <f t="shared" si="0"/>
        <v>933788.18779999996</v>
      </c>
      <c r="H12" s="27">
        <f>RA!J16</f>
        <v>3.70694450026435</v>
      </c>
      <c r="I12" s="20">
        <f>VLOOKUP(B12,RMS!B:D,3,FALSE)</f>
        <v>969735.51580000005</v>
      </c>
      <c r="J12" s="21">
        <f>VLOOKUP(B12,RMS!B:E,4,FALSE)</f>
        <v>933788.18779999996</v>
      </c>
      <c r="K12" s="22">
        <f t="shared" si="1"/>
        <v>0.23819999990519136</v>
      </c>
      <c r="L12" s="22">
        <f t="shared" si="2"/>
        <v>0</v>
      </c>
    </row>
    <row r="13" spans="1:12">
      <c r="A13" s="60"/>
      <c r="B13" s="12">
        <v>22</v>
      </c>
      <c r="C13" s="57" t="s">
        <v>15</v>
      </c>
      <c r="D13" s="57"/>
      <c r="E13" s="15">
        <f>VLOOKUP(C13,RA!B16:D48,3,0)</f>
        <v>445473.86859999999</v>
      </c>
      <c r="F13" s="25">
        <f>VLOOKUP(C13,RA!B17:I52,8,0)</f>
        <v>61017.478300000002</v>
      </c>
      <c r="G13" s="16">
        <f t="shared" si="0"/>
        <v>384456.39029999997</v>
      </c>
      <c r="H13" s="27">
        <f>RA!J17</f>
        <v>13.697207086862599</v>
      </c>
      <c r="I13" s="20">
        <f>VLOOKUP(B13,RMS!B:D,3,FALSE)</f>
        <v>445473.92132051301</v>
      </c>
      <c r="J13" s="21">
        <f>VLOOKUP(B13,RMS!B:E,4,FALSE)</f>
        <v>384456.39099743601</v>
      </c>
      <c r="K13" s="22">
        <f t="shared" si="1"/>
        <v>-5.272051302017644E-2</v>
      </c>
      <c r="L13" s="22">
        <f t="shared" si="2"/>
        <v>-6.9743604399263859E-4</v>
      </c>
    </row>
    <row r="14" spans="1:12">
      <c r="A14" s="60"/>
      <c r="B14" s="12">
        <v>23</v>
      </c>
      <c r="C14" s="57" t="s">
        <v>16</v>
      </c>
      <c r="D14" s="57"/>
      <c r="E14" s="15">
        <f>VLOOKUP(C14,RA!B18:D49,3,0)</f>
        <v>2280125.7300999998</v>
      </c>
      <c r="F14" s="25">
        <f>VLOOKUP(C14,RA!B18:I53,8,0)</f>
        <v>244182.826</v>
      </c>
      <c r="G14" s="16">
        <f t="shared" si="0"/>
        <v>2035942.9040999999</v>
      </c>
      <c r="H14" s="27">
        <f>RA!J18</f>
        <v>10.7091825146542</v>
      </c>
      <c r="I14" s="20">
        <f>VLOOKUP(B14,RMS!B:D,3,FALSE)</f>
        <v>2280126.0017162398</v>
      </c>
      <c r="J14" s="21">
        <f>VLOOKUP(B14,RMS!B:E,4,FALSE)</f>
        <v>2035942.89951111</v>
      </c>
      <c r="K14" s="22">
        <f t="shared" si="1"/>
        <v>-0.27161624003201723</v>
      </c>
      <c r="L14" s="22">
        <f t="shared" si="2"/>
        <v>4.5888898894190788E-3</v>
      </c>
    </row>
    <row r="15" spans="1:12">
      <c r="A15" s="60"/>
      <c r="B15" s="12">
        <v>24</v>
      </c>
      <c r="C15" s="57" t="s">
        <v>17</v>
      </c>
      <c r="D15" s="57"/>
      <c r="E15" s="15">
        <f>VLOOKUP(C15,RA!B18:D50,3,0)</f>
        <v>611218.00870000001</v>
      </c>
      <c r="F15" s="25">
        <f>VLOOKUP(C15,RA!B19:I54,8,0)</f>
        <v>80358.305300000007</v>
      </c>
      <c r="G15" s="16">
        <f t="shared" si="0"/>
        <v>530859.7034</v>
      </c>
      <c r="H15" s="27">
        <f>RA!J19</f>
        <v>13.147241108113599</v>
      </c>
      <c r="I15" s="20">
        <f>VLOOKUP(B15,RMS!B:D,3,FALSE)</f>
        <v>611217.991377778</v>
      </c>
      <c r="J15" s="21">
        <f>VLOOKUP(B15,RMS!B:E,4,FALSE)</f>
        <v>530859.70387435902</v>
      </c>
      <c r="K15" s="22">
        <f t="shared" si="1"/>
        <v>1.732222200371325E-2</v>
      </c>
      <c r="L15" s="22">
        <f t="shared" si="2"/>
        <v>-4.7435902524739504E-4</v>
      </c>
    </row>
    <row r="16" spans="1:12">
      <c r="A16" s="60"/>
      <c r="B16" s="12">
        <v>25</v>
      </c>
      <c r="C16" s="57" t="s">
        <v>18</v>
      </c>
      <c r="D16" s="57"/>
      <c r="E16" s="15">
        <f>VLOOKUP(C16,RA!B20:D51,3,0)</f>
        <v>1019073.4642</v>
      </c>
      <c r="F16" s="25">
        <f>VLOOKUP(C16,RA!B20:I55,8,0)</f>
        <v>64426.968000000001</v>
      </c>
      <c r="G16" s="16">
        <f t="shared" si="0"/>
        <v>954646.49620000005</v>
      </c>
      <c r="H16" s="27">
        <f>RA!J20</f>
        <v>6.3221122189239702</v>
      </c>
      <c r="I16" s="20">
        <f>VLOOKUP(B16,RMS!B:D,3,FALSE)</f>
        <v>1019073.5975</v>
      </c>
      <c r="J16" s="21">
        <f>VLOOKUP(B16,RMS!B:E,4,FALSE)</f>
        <v>954646.49620000005</v>
      </c>
      <c r="K16" s="22">
        <f t="shared" si="1"/>
        <v>-0.13329999998677522</v>
      </c>
      <c r="L16" s="22">
        <f t="shared" si="2"/>
        <v>0</v>
      </c>
    </row>
    <row r="17" spans="1:12">
      <c r="A17" s="60"/>
      <c r="B17" s="12">
        <v>26</v>
      </c>
      <c r="C17" s="57" t="s">
        <v>19</v>
      </c>
      <c r="D17" s="57"/>
      <c r="E17" s="15">
        <f>VLOOKUP(C17,RA!B20:D52,3,0)</f>
        <v>416254.69839999999</v>
      </c>
      <c r="F17" s="25">
        <f>VLOOKUP(C17,RA!B21:I56,8,0)</f>
        <v>50452.497799999997</v>
      </c>
      <c r="G17" s="16">
        <f t="shared" si="0"/>
        <v>365802.20059999998</v>
      </c>
      <c r="H17" s="27">
        <f>RA!J21</f>
        <v>12.120583381744201</v>
      </c>
      <c r="I17" s="20">
        <f>VLOOKUP(B17,RMS!B:D,3,FALSE)</f>
        <v>416254.482787202</v>
      </c>
      <c r="J17" s="21">
        <f>VLOOKUP(B17,RMS!B:E,4,FALSE)</f>
        <v>365802.200590402</v>
      </c>
      <c r="K17" s="22">
        <f t="shared" si="1"/>
        <v>0.2156127979978919</v>
      </c>
      <c r="L17" s="22">
        <f t="shared" si="2"/>
        <v>9.5979776233434677E-6</v>
      </c>
    </row>
    <row r="18" spans="1:12">
      <c r="A18" s="60"/>
      <c r="B18" s="12">
        <v>27</v>
      </c>
      <c r="C18" s="57" t="s">
        <v>20</v>
      </c>
      <c r="D18" s="57"/>
      <c r="E18" s="15">
        <f>VLOOKUP(C18,RA!B22:D53,3,0)</f>
        <v>1382134.0311</v>
      </c>
      <c r="F18" s="25">
        <f>VLOOKUP(C18,RA!B22:I57,8,0)</f>
        <v>183477.3113</v>
      </c>
      <c r="G18" s="16">
        <f t="shared" si="0"/>
        <v>1198656.7198000001</v>
      </c>
      <c r="H18" s="27">
        <f>RA!J22</f>
        <v>13.2749289990332</v>
      </c>
      <c r="I18" s="20">
        <f>VLOOKUP(B18,RMS!B:D,3,FALSE)</f>
        <v>1382133.9988666701</v>
      </c>
      <c r="J18" s="21">
        <f>VLOOKUP(B18,RMS!B:E,4,FALSE)</f>
        <v>1198656.7183000001</v>
      </c>
      <c r="K18" s="22">
        <f t="shared" si="1"/>
        <v>3.2233329955488443E-2</v>
      </c>
      <c r="L18" s="22">
        <f t="shared" si="2"/>
        <v>1.500000013038516E-3</v>
      </c>
    </row>
    <row r="19" spans="1:12">
      <c r="A19" s="60"/>
      <c r="B19" s="12">
        <v>29</v>
      </c>
      <c r="C19" s="57" t="s">
        <v>21</v>
      </c>
      <c r="D19" s="57"/>
      <c r="E19" s="15">
        <f>VLOOKUP(C19,RA!B22:D54,3,0)</f>
        <v>3013209.24</v>
      </c>
      <c r="F19" s="25">
        <f>VLOOKUP(C19,RA!B23:I58,8,0)</f>
        <v>73583.180999999997</v>
      </c>
      <c r="G19" s="16">
        <f t="shared" si="0"/>
        <v>2939626.0590000004</v>
      </c>
      <c r="H19" s="27">
        <f>RA!J23</f>
        <v>2.4420202893045699</v>
      </c>
      <c r="I19" s="20">
        <f>VLOOKUP(B19,RMS!B:D,3,FALSE)</f>
        <v>3013210.2604803401</v>
      </c>
      <c r="J19" s="21">
        <f>VLOOKUP(B19,RMS!B:E,4,FALSE)</f>
        <v>2939626.0985282101</v>
      </c>
      <c r="K19" s="22">
        <f t="shared" si="1"/>
        <v>-1.0204803398810327</v>
      </c>
      <c r="L19" s="22">
        <f t="shared" si="2"/>
        <v>-3.9528209716081619E-2</v>
      </c>
    </row>
    <row r="20" spans="1:12">
      <c r="A20" s="60"/>
      <c r="B20" s="12">
        <v>31</v>
      </c>
      <c r="C20" s="57" t="s">
        <v>22</v>
      </c>
      <c r="D20" s="57"/>
      <c r="E20" s="15">
        <f>VLOOKUP(C20,RA!B24:D55,3,0)</f>
        <v>297400.85940000002</v>
      </c>
      <c r="F20" s="25">
        <f>VLOOKUP(C20,RA!B24:I59,8,0)</f>
        <v>51463.678500000002</v>
      </c>
      <c r="G20" s="16">
        <f t="shared" si="0"/>
        <v>245937.18090000001</v>
      </c>
      <c r="H20" s="27">
        <f>RA!J24</f>
        <v>17.304482106684901</v>
      </c>
      <c r="I20" s="20">
        <f>VLOOKUP(B20,RMS!B:D,3,FALSE)</f>
        <v>297400.845820755</v>
      </c>
      <c r="J20" s="21">
        <f>VLOOKUP(B20,RMS!B:E,4,FALSE)</f>
        <v>245937.18190442401</v>
      </c>
      <c r="K20" s="22">
        <f t="shared" si="1"/>
        <v>1.3579245016444474E-2</v>
      </c>
      <c r="L20" s="22">
        <f t="shared" si="2"/>
        <v>-1.0044240043498576E-3</v>
      </c>
    </row>
    <row r="21" spans="1:12">
      <c r="A21" s="60"/>
      <c r="B21" s="12">
        <v>32</v>
      </c>
      <c r="C21" s="57" t="s">
        <v>23</v>
      </c>
      <c r="D21" s="57"/>
      <c r="E21" s="15">
        <f>VLOOKUP(C21,RA!B24:D56,3,0)</f>
        <v>242536.0626</v>
      </c>
      <c r="F21" s="25">
        <f>VLOOKUP(C21,RA!B25:I60,8,0)</f>
        <v>19560.148700000002</v>
      </c>
      <c r="G21" s="16">
        <f t="shared" si="0"/>
        <v>222975.91390000001</v>
      </c>
      <c r="H21" s="27">
        <f>RA!J25</f>
        <v>8.0648413643373793</v>
      </c>
      <c r="I21" s="20">
        <f>VLOOKUP(B21,RMS!B:D,3,FALSE)</f>
        <v>242536.062618834</v>
      </c>
      <c r="J21" s="21">
        <f>VLOOKUP(B21,RMS!B:E,4,FALSE)</f>
        <v>222975.90639404801</v>
      </c>
      <c r="K21" s="22">
        <f t="shared" si="1"/>
        <v>-1.8833990907296538E-5</v>
      </c>
      <c r="L21" s="22">
        <f t="shared" si="2"/>
        <v>7.5059520022477955E-3</v>
      </c>
    </row>
    <row r="22" spans="1:12">
      <c r="A22" s="60"/>
      <c r="B22" s="12">
        <v>33</v>
      </c>
      <c r="C22" s="57" t="s">
        <v>24</v>
      </c>
      <c r="D22" s="57"/>
      <c r="E22" s="15">
        <f>VLOOKUP(C22,RA!B26:D57,3,0)</f>
        <v>568167.72120000003</v>
      </c>
      <c r="F22" s="25">
        <f>VLOOKUP(C22,RA!B26:I61,8,0)</f>
        <v>126220.6347</v>
      </c>
      <c r="G22" s="16">
        <f t="shared" si="0"/>
        <v>441947.08650000003</v>
      </c>
      <c r="H22" s="27">
        <f>RA!J26</f>
        <v>22.2153828861336</v>
      </c>
      <c r="I22" s="20">
        <f>VLOOKUP(B22,RMS!B:D,3,FALSE)</f>
        <v>568167.69167806499</v>
      </c>
      <c r="J22" s="21">
        <f>VLOOKUP(B22,RMS!B:E,4,FALSE)</f>
        <v>441947.09762801899</v>
      </c>
      <c r="K22" s="22">
        <f t="shared" si="1"/>
        <v>2.9521935037337244E-2</v>
      </c>
      <c r="L22" s="22">
        <f t="shared" si="2"/>
        <v>-1.112801895942539E-2</v>
      </c>
    </row>
    <row r="23" spans="1:12">
      <c r="A23" s="60"/>
      <c r="B23" s="12">
        <v>34</v>
      </c>
      <c r="C23" s="57" t="s">
        <v>25</v>
      </c>
      <c r="D23" s="57"/>
      <c r="E23" s="15">
        <f>VLOOKUP(C23,RA!B26:D58,3,0)</f>
        <v>316405.54060000001</v>
      </c>
      <c r="F23" s="25">
        <f>VLOOKUP(C23,RA!B27:I62,8,0)</f>
        <v>102328.28109999999</v>
      </c>
      <c r="G23" s="16">
        <f t="shared" si="0"/>
        <v>214077.25950000001</v>
      </c>
      <c r="H23" s="27">
        <f>RA!J27</f>
        <v>32.340862586020101</v>
      </c>
      <c r="I23" s="20">
        <f>VLOOKUP(B23,RMS!B:D,3,FALSE)</f>
        <v>316405.50162722199</v>
      </c>
      <c r="J23" s="21">
        <f>VLOOKUP(B23,RMS!B:E,4,FALSE)</f>
        <v>214077.27697389401</v>
      </c>
      <c r="K23" s="22">
        <f t="shared" si="1"/>
        <v>3.897277801297605E-2</v>
      </c>
      <c r="L23" s="22">
        <f t="shared" si="2"/>
        <v>-1.7473893996793777E-2</v>
      </c>
    </row>
    <row r="24" spans="1:12">
      <c r="A24" s="60"/>
      <c r="B24" s="12">
        <v>35</v>
      </c>
      <c r="C24" s="57" t="s">
        <v>26</v>
      </c>
      <c r="D24" s="57"/>
      <c r="E24" s="15">
        <f>VLOOKUP(C24,RA!B28:D59,3,0)</f>
        <v>894171.78579999995</v>
      </c>
      <c r="F24" s="25">
        <f>VLOOKUP(C24,RA!B28:I63,8,0)</f>
        <v>79090.176800000001</v>
      </c>
      <c r="G24" s="16">
        <f t="shared" si="0"/>
        <v>815081.60899999994</v>
      </c>
      <c r="H24" s="27">
        <f>RA!J28</f>
        <v>8.84507631039145</v>
      </c>
      <c r="I24" s="20">
        <f>VLOOKUP(B24,RMS!B:D,3,FALSE)</f>
        <v>894171.78554601804</v>
      </c>
      <c r="J24" s="21">
        <f>VLOOKUP(B24,RMS!B:E,4,FALSE)</f>
        <v>815081.60840181599</v>
      </c>
      <c r="K24" s="22">
        <f t="shared" si="1"/>
        <v>2.5398191064596176E-4</v>
      </c>
      <c r="L24" s="22">
        <f t="shared" si="2"/>
        <v>5.981839494779706E-4</v>
      </c>
    </row>
    <row r="25" spans="1:12">
      <c r="A25" s="60"/>
      <c r="B25" s="12">
        <v>36</v>
      </c>
      <c r="C25" s="57" t="s">
        <v>27</v>
      </c>
      <c r="D25" s="57"/>
      <c r="E25" s="15">
        <f>VLOOKUP(C25,RA!B28:D60,3,0)</f>
        <v>781742.18310000002</v>
      </c>
      <c r="F25" s="25">
        <f>VLOOKUP(C25,RA!B29:I64,8,0)</f>
        <v>116999.9146</v>
      </c>
      <c r="G25" s="16">
        <f t="shared" si="0"/>
        <v>664742.26850000001</v>
      </c>
      <c r="H25" s="27">
        <f>RA!J29</f>
        <v>14.966560220152999</v>
      </c>
      <c r="I25" s="20">
        <f>VLOOKUP(B25,RMS!B:D,3,FALSE)</f>
        <v>781742.18176637206</v>
      </c>
      <c r="J25" s="21">
        <f>VLOOKUP(B25,RMS!B:E,4,FALSE)</f>
        <v>664742.23890265299</v>
      </c>
      <c r="K25" s="22">
        <f t="shared" si="1"/>
        <v>1.3336279662325978E-3</v>
      </c>
      <c r="L25" s="22">
        <f t="shared" si="2"/>
        <v>2.9597347020171583E-2</v>
      </c>
    </row>
    <row r="26" spans="1:12">
      <c r="A26" s="60"/>
      <c r="B26" s="12">
        <v>37</v>
      </c>
      <c r="C26" s="57" t="s">
        <v>28</v>
      </c>
      <c r="D26" s="57"/>
      <c r="E26" s="15">
        <f>VLOOKUP(C26,RA!B30:D61,3,0)</f>
        <v>1380623.3668</v>
      </c>
      <c r="F26" s="25">
        <f>VLOOKUP(C26,RA!B30:I65,8,0)</f>
        <v>163921.1311</v>
      </c>
      <c r="G26" s="16">
        <f t="shared" si="0"/>
        <v>1216702.2357000001</v>
      </c>
      <c r="H26" s="27">
        <f>RA!J30</f>
        <v>11.8729796294796</v>
      </c>
      <c r="I26" s="20">
        <f>VLOOKUP(B26,RMS!B:D,3,FALSE)</f>
        <v>1380623.3212991201</v>
      </c>
      <c r="J26" s="21">
        <f>VLOOKUP(B26,RMS!B:E,4,FALSE)</f>
        <v>1216702.22809507</v>
      </c>
      <c r="K26" s="22">
        <f t="shared" si="1"/>
        <v>4.5500879874452949E-2</v>
      </c>
      <c r="L26" s="22">
        <f t="shared" si="2"/>
        <v>7.6049300841987133E-3</v>
      </c>
    </row>
    <row r="27" spans="1:12">
      <c r="A27" s="60"/>
      <c r="B27" s="12">
        <v>38</v>
      </c>
      <c r="C27" s="57" t="s">
        <v>29</v>
      </c>
      <c r="D27" s="57"/>
      <c r="E27" s="15">
        <f>VLOOKUP(C27,RA!B30:D62,3,0)</f>
        <v>696340.44240000006</v>
      </c>
      <c r="F27" s="25">
        <f>VLOOKUP(C27,RA!B31:I66,8,0)</f>
        <v>46871.339399999997</v>
      </c>
      <c r="G27" s="16">
        <f t="shared" si="0"/>
        <v>649469.10300000012</v>
      </c>
      <c r="H27" s="27">
        <f>RA!J31</f>
        <v>6.7310953875454498</v>
      </c>
      <c r="I27" s="20">
        <f>VLOOKUP(B27,RMS!B:D,3,FALSE)</f>
        <v>696340.38507522095</v>
      </c>
      <c r="J27" s="21">
        <f>VLOOKUP(B27,RMS!B:E,4,FALSE)</f>
        <v>649469.10611769895</v>
      </c>
      <c r="K27" s="22">
        <f t="shared" si="1"/>
        <v>5.7324779103510082E-2</v>
      </c>
      <c r="L27" s="22">
        <f t="shared" si="2"/>
        <v>-3.1176988268271089E-3</v>
      </c>
    </row>
    <row r="28" spans="1:12">
      <c r="A28" s="60"/>
      <c r="B28" s="12">
        <v>39</v>
      </c>
      <c r="C28" s="57" t="s">
        <v>30</v>
      </c>
      <c r="D28" s="57"/>
      <c r="E28" s="15">
        <f>VLOOKUP(C28,RA!B32:D63,3,0)</f>
        <v>159964.62280000001</v>
      </c>
      <c r="F28" s="25">
        <f>VLOOKUP(C28,RA!B32:I67,8,0)</f>
        <v>46820.522100000002</v>
      </c>
      <c r="G28" s="16">
        <f t="shared" si="0"/>
        <v>113144.10070000001</v>
      </c>
      <c r="H28" s="27">
        <f>RA!J32</f>
        <v>29.269297973801699</v>
      </c>
      <c r="I28" s="20">
        <f>VLOOKUP(B28,RMS!B:D,3,FALSE)</f>
        <v>159964.505100529</v>
      </c>
      <c r="J28" s="21">
        <f>VLOOKUP(B28,RMS!B:E,4,FALSE)</f>
        <v>113144.082475376</v>
      </c>
      <c r="K28" s="22">
        <f t="shared" si="1"/>
        <v>0.11769947101129219</v>
      </c>
      <c r="L28" s="22">
        <f t="shared" si="2"/>
        <v>1.8224624014692381E-2</v>
      </c>
    </row>
    <row r="29" spans="1:12">
      <c r="A29" s="60"/>
      <c r="B29" s="12">
        <v>40</v>
      </c>
      <c r="C29" s="57" t="s">
        <v>31</v>
      </c>
      <c r="D29" s="57"/>
      <c r="E29" s="15">
        <f>VLOOKUP(C29,RA!B32:D64,3,0)</f>
        <v>57.692599999999999</v>
      </c>
      <c r="F29" s="25">
        <f>VLOOKUP(C29,RA!B33:I68,8,0)</f>
        <v>11.2331</v>
      </c>
      <c r="G29" s="16">
        <f t="shared" si="0"/>
        <v>46.459499999999998</v>
      </c>
      <c r="H29" s="27">
        <f>RA!J33</f>
        <v>19.470608015586102</v>
      </c>
      <c r="I29" s="20">
        <f>VLOOKUP(B29,RMS!B:D,3,FALSE)</f>
        <v>57.692399999999999</v>
      </c>
      <c r="J29" s="21">
        <f>VLOOKUP(B29,RMS!B:E,4,FALSE)</f>
        <v>46.459499999999998</v>
      </c>
      <c r="K29" s="22">
        <f t="shared" si="1"/>
        <v>1.9999999999953388E-4</v>
      </c>
      <c r="L29" s="22">
        <f t="shared" si="2"/>
        <v>0</v>
      </c>
    </row>
    <row r="30" spans="1:12">
      <c r="A30" s="60"/>
      <c r="B30" s="12">
        <v>41</v>
      </c>
      <c r="C30" s="57" t="s">
        <v>36</v>
      </c>
      <c r="D30" s="57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60"/>
      <c r="B31" s="12">
        <v>42</v>
      </c>
      <c r="C31" s="57" t="s">
        <v>32</v>
      </c>
      <c r="D31" s="57"/>
      <c r="E31" s="15">
        <f>VLOOKUP(C31,RA!B34:D66,3,0)</f>
        <v>112050.94960000001</v>
      </c>
      <c r="F31" s="25">
        <f>VLOOKUP(C31,RA!B35:I70,8,0)</f>
        <v>14971.6993</v>
      </c>
      <c r="G31" s="16">
        <f t="shared" si="0"/>
        <v>97079.250300000014</v>
      </c>
      <c r="H31" s="27">
        <f>RA!J35</f>
        <v>13.361510414187499</v>
      </c>
      <c r="I31" s="20">
        <f>VLOOKUP(B31,RMS!B:D,3,FALSE)</f>
        <v>112050.94869999999</v>
      </c>
      <c r="J31" s="21">
        <f>VLOOKUP(B31,RMS!B:E,4,FALSE)</f>
        <v>97079.252900000007</v>
      </c>
      <c r="K31" s="22">
        <f t="shared" si="1"/>
        <v>9.0000001364387572E-4</v>
      </c>
      <c r="L31" s="22">
        <f t="shared" si="2"/>
        <v>-2.5999999925261363E-3</v>
      </c>
    </row>
    <row r="32" spans="1:12">
      <c r="A32" s="60"/>
      <c r="B32" s="12">
        <v>71</v>
      </c>
      <c r="C32" s="57" t="s">
        <v>37</v>
      </c>
      <c r="D32" s="57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60"/>
      <c r="B33" s="12">
        <v>72</v>
      </c>
      <c r="C33" s="57" t="s">
        <v>38</v>
      </c>
      <c r="D33" s="57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60"/>
      <c r="B34" s="12">
        <v>73</v>
      </c>
      <c r="C34" s="57" t="s">
        <v>39</v>
      </c>
      <c r="D34" s="57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60"/>
      <c r="B35" s="12">
        <v>75</v>
      </c>
      <c r="C35" s="57" t="s">
        <v>33</v>
      </c>
      <c r="D35" s="57"/>
      <c r="E35" s="15">
        <f>VLOOKUP(C35,RA!B8:D70,3,0)</f>
        <v>294602.64880000002</v>
      </c>
      <c r="F35" s="25">
        <f>VLOOKUP(C35,RA!B8:I74,8,0)</f>
        <v>15175.665800000001</v>
      </c>
      <c r="G35" s="16">
        <f t="shared" si="0"/>
        <v>279426.98300000001</v>
      </c>
      <c r="H35" s="27">
        <f>RA!J39</f>
        <v>5.1512319600026597</v>
      </c>
      <c r="I35" s="20">
        <f>VLOOKUP(B35,RMS!B:D,3,FALSE)</f>
        <v>294602.64957265003</v>
      </c>
      <c r="J35" s="21">
        <f>VLOOKUP(B35,RMS!B:E,4,FALSE)</f>
        <v>279426.98376068397</v>
      </c>
      <c r="K35" s="22">
        <f t="shared" si="1"/>
        <v>-7.7265000436455011E-4</v>
      </c>
      <c r="L35" s="22">
        <f t="shared" si="2"/>
        <v>-7.6068396447226405E-4</v>
      </c>
    </row>
    <row r="36" spans="1:12">
      <c r="A36" s="60"/>
      <c r="B36" s="12">
        <v>76</v>
      </c>
      <c r="C36" s="57" t="s">
        <v>34</v>
      </c>
      <c r="D36" s="57"/>
      <c r="E36" s="15">
        <f>VLOOKUP(C36,RA!B8:D71,3,0)</f>
        <v>396075.41350000002</v>
      </c>
      <c r="F36" s="25">
        <f>VLOOKUP(C36,RA!B8:I75,8,0)</f>
        <v>23749.394400000001</v>
      </c>
      <c r="G36" s="16">
        <f t="shared" si="0"/>
        <v>372326.01910000003</v>
      </c>
      <c r="H36" s="27">
        <f>RA!J40</f>
        <v>5.9961799168834302</v>
      </c>
      <c r="I36" s="20">
        <f>VLOOKUP(B36,RMS!B:D,3,FALSE)</f>
        <v>396075.40614017099</v>
      </c>
      <c r="J36" s="21">
        <f>VLOOKUP(B36,RMS!B:E,4,FALSE)</f>
        <v>372326.01978803403</v>
      </c>
      <c r="K36" s="22">
        <f t="shared" si="1"/>
        <v>7.3598290327936411E-3</v>
      </c>
      <c r="L36" s="22">
        <f t="shared" si="2"/>
        <v>-6.8803399335592985E-4</v>
      </c>
    </row>
    <row r="37" spans="1:12">
      <c r="A37" s="60"/>
      <c r="B37" s="12">
        <v>77</v>
      </c>
      <c r="C37" s="57" t="s">
        <v>40</v>
      </c>
      <c r="D37" s="57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60"/>
      <c r="B38" s="12">
        <v>78</v>
      </c>
      <c r="C38" s="57" t="s">
        <v>41</v>
      </c>
      <c r="D38" s="57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60"/>
      <c r="B39" s="12">
        <v>99</v>
      </c>
      <c r="C39" s="57" t="s">
        <v>35</v>
      </c>
      <c r="D39" s="57"/>
      <c r="E39" s="15">
        <f>VLOOKUP(C39,RA!B8:D74,3,0)</f>
        <v>13249.535099999999</v>
      </c>
      <c r="F39" s="25">
        <f>VLOOKUP(C39,RA!B8:I78,8,0)</f>
        <v>1413.6892</v>
      </c>
      <c r="G39" s="16">
        <f t="shared" si="0"/>
        <v>11835.845899999998</v>
      </c>
      <c r="H39" s="27">
        <f>RA!J43</f>
        <v>10.6697268193206</v>
      </c>
      <c r="I39" s="20">
        <f>VLOOKUP(B39,RMS!B:D,3,FALSE)</f>
        <v>13249.535209137</v>
      </c>
      <c r="J39" s="21">
        <f>VLOOKUP(B39,RMS!B:E,4,FALSE)</f>
        <v>11835.845488238399</v>
      </c>
      <c r="K39" s="22">
        <f t="shared" si="1"/>
        <v>-1.0913700134551618E-4</v>
      </c>
      <c r="L39" s="22">
        <f t="shared" si="2"/>
        <v>4.1176159902533982E-4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36" t="s">
        <v>47</v>
      </c>
      <c r="W1" s="65"/>
    </row>
    <row r="2" spans="1:23" ht="12.7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36"/>
      <c r="W2" s="65"/>
    </row>
    <row r="3" spans="1:23" ht="23.25" thickBot="1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37" t="s">
        <v>48</v>
      </c>
      <c r="W3" s="65"/>
    </row>
    <row r="4" spans="1:23" ht="15" thickTop="1" thickBot="1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35"/>
      <c r="W4" s="65"/>
    </row>
    <row r="5" spans="1:23" ht="15" thickTop="1" thickBot="1">
      <c r="A5" s="38"/>
      <c r="B5" s="39"/>
      <c r="C5" s="40"/>
      <c r="D5" s="41" t="s">
        <v>0</v>
      </c>
      <c r="E5" s="41" t="s">
        <v>60</v>
      </c>
      <c r="F5" s="41" t="s">
        <v>61</v>
      </c>
      <c r="G5" s="41" t="s">
        <v>49</v>
      </c>
      <c r="H5" s="41" t="s">
        <v>50</v>
      </c>
      <c r="I5" s="41" t="s">
        <v>1</v>
      </c>
      <c r="J5" s="41" t="s">
        <v>2</v>
      </c>
      <c r="K5" s="41" t="s">
        <v>51</v>
      </c>
      <c r="L5" s="41" t="s">
        <v>52</v>
      </c>
      <c r="M5" s="41" t="s">
        <v>53</v>
      </c>
      <c r="N5" s="41" t="s">
        <v>54</v>
      </c>
      <c r="O5" s="41" t="s">
        <v>55</v>
      </c>
      <c r="P5" s="41" t="s">
        <v>62</v>
      </c>
      <c r="Q5" s="41" t="s">
        <v>63</v>
      </c>
      <c r="R5" s="41" t="s">
        <v>56</v>
      </c>
      <c r="S5" s="41" t="s">
        <v>57</v>
      </c>
      <c r="T5" s="41" t="s">
        <v>58</v>
      </c>
      <c r="U5" s="42" t="s">
        <v>59</v>
      </c>
      <c r="V5" s="35"/>
      <c r="W5" s="35"/>
    </row>
    <row r="6" spans="1:23" ht="14.25" thickBot="1">
      <c r="A6" s="43" t="s">
        <v>3</v>
      </c>
      <c r="B6" s="66" t="s">
        <v>4</v>
      </c>
      <c r="C6" s="67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4"/>
      <c r="V6" s="35"/>
      <c r="W6" s="35"/>
    </row>
    <row r="7" spans="1:23" ht="14.25" thickBot="1">
      <c r="A7" s="68" t="s">
        <v>5</v>
      </c>
      <c r="B7" s="69"/>
      <c r="C7" s="70"/>
      <c r="D7" s="45">
        <v>18237891.804699998</v>
      </c>
      <c r="E7" s="45">
        <v>18958473</v>
      </c>
      <c r="F7" s="46">
        <v>96.199160157571797</v>
      </c>
      <c r="G7" s="45">
        <v>16077102.261600001</v>
      </c>
      <c r="H7" s="46">
        <v>13.4401679353688</v>
      </c>
      <c r="I7" s="45">
        <v>1950307.3052999999</v>
      </c>
      <c r="J7" s="46">
        <v>10.6937102499829</v>
      </c>
      <c r="K7" s="45">
        <v>1546317.0096</v>
      </c>
      <c r="L7" s="46">
        <v>9.6181325741353501</v>
      </c>
      <c r="M7" s="46">
        <v>0.2612596855573</v>
      </c>
      <c r="N7" s="45">
        <v>197236521.56569999</v>
      </c>
      <c r="O7" s="45">
        <v>2342239653.2336998</v>
      </c>
      <c r="P7" s="45">
        <v>1091955</v>
      </c>
      <c r="Q7" s="45">
        <v>878585</v>
      </c>
      <c r="R7" s="46">
        <v>24.285641116112799</v>
      </c>
      <c r="S7" s="45">
        <v>16.702054392992402</v>
      </c>
      <c r="T7" s="45">
        <v>16.522816970128101</v>
      </c>
      <c r="U7" s="47">
        <v>1.0731459654417801</v>
      </c>
      <c r="V7" s="35"/>
      <c r="W7" s="35"/>
    </row>
    <row r="8" spans="1:23" ht="14.25" thickBot="1">
      <c r="A8" s="71">
        <v>41741</v>
      </c>
      <c r="B8" s="61" t="s">
        <v>6</v>
      </c>
      <c r="C8" s="62"/>
      <c r="D8" s="48">
        <v>625720.60519999999</v>
      </c>
      <c r="E8" s="48">
        <v>640060</v>
      </c>
      <c r="F8" s="49">
        <v>97.759679592538205</v>
      </c>
      <c r="G8" s="48">
        <v>528655.77060000005</v>
      </c>
      <c r="H8" s="49">
        <v>18.360687615276799</v>
      </c>
      <c r="I8" s="48">
        <v>126257.2694</v>
      </c>
      <c r="J8" s="49">
        <v>20.177898626119902</v>
      </c>
      <c r="K8" s="48">
        <v>84294.962899999999</v>
      </c>
      <c r="L8" s="49">
        <v>15.9451513797587</v>
      </c>
      <c r="M8" s="49">
        <v>0.497803250115672</v>
      </c>
      <c r="N8" s="48">
        <v>6315013.9660999998</v>
      </c>
      <c r="O8" s="48">
        <v>95298643.794599995</v>
      </c>
      <c r="P8" s="48">
        <v>29625</v>
      </c>
      <c r="Q8" s="48">
        <v>24550</v>
      </c>
      <c r="R8" s="49">
        <v>20.672097759674099</v>
      </c>
      <c r="S8" s="48">
        <v>21.121370639662398</v>
      </c>
      <c r="T8" s="48">
        <v>22.280974533604901</v>
      </c>
      <c r="U8" s="50">
        <v>-5.4901924393338897</v>
      </c>
      <c r="V8" s="35"/>
      <c r="W8" s="35"/>
    </row>
    <row r="9" spans="1:23" ht="12" customHeight="1" thickBot="1">
      <c r="A9" s="72"/>
      <c r="B9" s="61" t="s">
        <v>7</v>
      </c>
      <c r="C9" s="62"/>
      <c r="D9" s="48">
        <v>140161.78289999999</v>
      </c>
      <c r="E9" s="48">
        <v>98859</v>
      </c>
      <c r="F9" s="49">
        <v>141.77948684489999</v>
      </c>
      <c r="G9" s="48">
        <v>82086.605800000005</v>
      </c>
      <c r="H9" s="49">
        <v>70.748664211427297</v>
      </c>
      <c r="I9" s="48">
        <v>30640.803</v>
      </c>
      <c r="J9" s="49">
        <v>21.861025427923501</v>
      </c>
      <c r="K9" s="48">
        <v>16596.320899999999</v>
      </c>
      <c r="L9" s="49">
        <v>20.218062055624699</v>
      </c>
      <c r="M9" s="49">
        <v>0.84624069302010196</v>
      </c>
      <c r="N9" s="48">
        <v>1214625.2653000001</v>
      </c>
      <c r="O9" s="48">
        <v>16076017.9377</v>
      </c>
      <c r="P9" s="48">
        <v>7898</v>
      </c>
      <c r="Q9" s="48">
        <v>5026</v>
      </c>
      <c r="R9" s="49">
        <v>57.142857142857103</v>
      </c>
      <c r="S9" s="48">
        <v>17.7464906178779</v>
      </c>
      <c r="T9" s="48">
        <v>16.3510294667728</v>
      </c>
      <c r="U9" s="50">
        <v>7.8633076316472703</v>
      </c>
      <c r="V9" s="35"/>
      <c r="W9" s="35"/>
    </row>
    <row r="10" spans="1:23" ht="14.25" thickBot="1">
      <c r="A10" s="72"/>
      <c r="B10" s="61" t="s">
        <v>8</v>
      </c>
      <c r="C10" s="62"/>
      <c r="D10" s="48">
        <v>181418.45430000001</v>
      </c>
      <c r="E10" s="48">
        <v>159978</v>
      </c>
      <c r="F10" s="49">
        <v>113.402126729925</v>
      </c>
      <c r="G10" s="48">
        <v>131645.42439999999</v>
      </c>
      <c r="H10" s="49">
        <v>37.808400957990301</v>
      </c>
      <c r="I10" s="48">
        <v>46415.637699999999</v>
      </c>
      <c r="J10" s="49">
        <v>25.584849060198401</v>
      </c>
      <c r="K10" s="48">
        <v>30500.963199999998</v>
      </c>
      <c r="L10" s="49">
        <v>23.169026450417199</v>
      </c>
      <c r="M10" s="49">
        <v>0.52177612869615897</v>
      </c>
      <c r="N10" s="48">
        <v>1701907.2642999999</v>
      </c>
      <c r="O10" s="48">
        <v>22670061.6296</v>
      </c>
      <c r="P10" s="48">
        <v>108136</v>
      </c>
      <c r="Q10" s="48">
        <v>87155</v>
      </c>
      <c r="R10" s="49">
        <v>24.073202914347998</v>
      </c>
      <c r="S10" s="48">
        <v>1.67768785880743</v>
      </c>
      <c r="T10" s="48">
        <v>1.3933026722505899</v>
      </c>
      <c r="U10" s="50">
        <v>16.951018931435399</v>
      </c>
      <c r="V10" s="35"/>
      <c r="W10" s="35"/>
    </row>
    <row r="11" spans="1:23" ht="14.25" thickBot="1">
      <c r="A11" s="72"/>
      <c r="B11" s="61" t="s">
        <v>9</v>
      </c>
      <c r="C11" s="62"/>
      <c r="D11" s="48">
        <v>57734.4283</v>
      </c>
      <c r="E11" s="48">
        <v>42727</v>
      </c>
      <c r="F11" s="49">
        <v>135.12399255739899</v>
      </c>
      <c r="G11" s="48">
        <v>36537.404000000002</v>
      </c>
      <c r="H11" s="49">
        <v>58.014587735899298</v>
      </c>
      <c r="I11" s="48">
        <v>11677.789699999999</v>
      </c>
      <c r="J11" s="49">
        <v>20.2267347990696</v>
      </c>
      <c r="K11" s="48">
        <v>6163.4861000000001</v>
      </c>
      <c r="L11" s="49">
        <v>16.868976515135</v>
      </c>
      <c r="M11" s="49">
        <v>0.89467283782792995</v>
      </c>
      <c r="N11" s="48">
        <v>554474.97919999994</v>
      </c>
      <c r="O11" s="48">
        <v>9793368.4272000007</v>
      </c>
      <c r="P11" s="48">
        <v>3538</v>
      </c>
      <c r="Q11" s="48">
        <v>2760</v>
      </c>
      <c r="R11" s="49">
        <v>28.188405797101399</v>
      </c>
      <c r="S11" s="48">
        <v>16.318379960429599</v>
      </c>
      <c r="T11" s="48">
        <v>22.398570797101499</v>
      </c>
      <c r="U11" s="50">
        <v>-37.259769973586003</v>
      </c>
      <c r="V11" s="35"/>
      <c r="W11" s="35"/>
    </row>
    <row r="12" spans="1:23" ht="14.25" thickBot="1">
      <c r="A12" s="72"/>
      <c r="B12" s="61" t="s">
        <v>10</v>
      </c>
      <c r="C12" s="62"/>
      <c r="D12" s="48">
        <v>247868.9509</v>
      </c>
      <c r="E12" s="48">
        <v>137231</v>
      </c>
      <c r="F12" s="49">
        <v>180.62168963280899</v>
      </c>
      <c r="G12" s="48">
        <v>116880.85129999999</v>
      </c>
      <c r="H12" s="49">
        <v>112.06976860888101</v>
      </c>
      <c r="I12" s="48">
        <v>19154.633300000001</v>
      </c>
      <c r="J12" s="49">
        <v>7.7277259739271402</v>
      </c>
      <c r="K12" s="48">
        <v>15772.608399999999</v>
      </c>
      <c r="L12" s="49">
        <v>13.494604312485899</v>
      </c>
      <c r="M12" s="49">
        <v>0.21442394398126299</v>
      </c>
      <c r="N12" s="48">
        <v>1426358.9516</v>
      </c>
      <c r="O12" s="48">
        <v>26524646.7227</v>
      </c>
      <c r="P12" s="48">
        <v>2117</v>
      </c>
      <c r="Q12" s="48">
        <v>1362</v>
      </c>
      <c r="R12" s="49">
        <v>55.433186490455199</v>
      </c>
      <c r="S12" s="48">
        <v>117.085002786963</v>
      </c>
      <c r="T12" s="48">
        <v>101.09251284875199</v>
      </c>
      <c r="U12" s="50">
        <v>13.6588713819389</v>
      </c>
      <c r="V12" s="35"/>
      <c r="W12" s="35"/>
    </row>
    <row r="13" spans="1:23" ht="14.25" thickBot="1">
      <c r="A13" s="72"/>
      <c r="B13" s="61" t="s">
        <v>11</v>
      </c>
      <c r="C13" s="62"/>
      <c r="D13" s="48">
        <v>365700.19429999997</v>
      </c>
      <c r="E13" s="48">
        <v>259729</v>
      </c>
      <c r="F13" s="49">
        <v>140.80067851491401</v>
      </c>
      <c r="G13" s="48">
        <v>227359.51920000001</v>
      </c>
      <c r="H13" s="49">
        <v>60.846660648638398</v>
      </c>
      <c r="I13" s="48">
        <v>58243.557999999997</v>
      </c>
      <c r="J13" s="49">
        <v>15.9265865612913</v>
      </c>
      <c r="K13" s="48">
        <v>53083.960800000001</v>
      </c>
      <c r="L13" s="49">
        <v>23.3480265030399</v>
      </c>
      <c r="M13" s="49">
        <v>9.7196914515089994E-2</v>
      </c>
      <c r="N13" s="48">
        <v>3125985.0844000001</v>
      </c>
      <c r="O13" s="48">
        <v>46862291.939300001</v>
      </c>
      <c r="P13" s="48">
        <v>17216</v>
      </c>
      <c r="Q13" s="48">
        <v>12623</v>
      </c>
      <c r="R13" s="49">
        <v>36.385962132615099</v>
      </c>
      <c r="S13" s="48">
        <v>21.241879315752801</v>
      </c>
      <c r="T13" s="48">
        <v>22.263780876178402</v>
      </c>
      <c r="U13" s="50">
        <v>-4.8107869611507796</v>
      </c>
      <c r="V13" s="35"/>
      <c r="W13" s="35"/>
    </row>
    <row r="14" spans="1:23" ht="14.25" thickBot="1">
      <c r="A14" s="72"/>
      <c r="B14" s="61" t="s">
        <v>12</v>
      </c>
      <c r="C14" s="62"/>
      <c r="D14" s="48">
        <v>174631.5183</v>
      </c>
      <c r="E14" s="48">
        <v>109272</v>
      </c>
      <c r="F14" s="49">
        <v>159.81360119701301</v>
      </c>
      <c r="G14" s="48">
        <v>101070.601</v>
      </c>
      <c r="H14" s="49">
        <v>72.781715525764</v>
      </c>
      <c r="I14" s="48">
        <v>28445.650900000001</v>
      </c>
      <c r="J14" s="49">
        <v>16.288955840796799</v>
      </c>
      <c r="K14" s="48">
        <v>17287.0933</v>
      </c>
      <c r="L14" s="49">
        <v>17.103977941122601</v>
      </c>
      <c r="M14" s="49">
        <v>0.64548489479142201</v>
      </c>
      <c r="N14" s="48">
        <v>1683998.5163</v>
      </c>
      <c r="O14" s="48">
        <v>20320411.622499999</v>
      </c>
      <c r="P14" s="48">
        <v>3128</v>
      </c>
      <c r="Q14" s="48">
        <v>2405</v>
      </c>
      <c r="R14" s="49">
        <v>30.0623700623701</v>
      </c>
      <c r="S14" s="48">
        <v>55.828490505115099</v>
      </c>
      <c r="T14" s="48">
        <v>57.371240706860704</v>
      </c>
      <c r="U14" s="50">
        <v>-2.7633743771099502</v>
      </c>
      <c r="V14" s="35"/>
      <c r="W14" s="35"/>
    </row>
    <row r="15" spans="1:23" ht="14.25" thickBot="1">
      <c r="A15" s="72"/>
      <c r="B15" s="61" t="s">
        <v>13</v>
      </c>
      <c r="C15" s="62"/>
      <c r="D15" s="48">
        <v>154042.25109999999</v>
      </c>
      <c r="E15" s="48">
        <v>80117</v>
      </c>
      <c r="F15" s="49">
        <v>192.27161663567</v>
      </c>
      <c r="G15" s="48">
        <v>72287.211899999995</v>
      </c>
      <c r="H15" s="49">
        <v>113.097513448295</v>
      </c>
      <c r="I15" s="48">
        <v>27428.320599999999</v>
      </c>
      <c r="J15" s="49">
        <v>17.8057126561948</v>
      </c>
      <c r="K15" s="48">
        <v>16619.8207</v>
      </c>
      <c r="L15" s="49">
        <v>22.9913704833316</v>
      </c>
      <c r="M15" s="49">
        <v>0.65033793655788297</v>
      </c>
      <c r="N15" s="48">
        <v>1517146.0118</v>
      </c>
      <c r="O15" s="48">
        <v>15159447.209799999</v>
      </c>
      <c r="P15" s="48">
        <v>5608</v>
      </c>
      <c r="Q15" s="48">
        <v>5342</v>
      </c>
      <c r="R15" s="49">
        <v>4.9794084612504701</v>
      </c>
      <c r="S15" s="48">
        <v>27.468304404422302</v>
      </c>
      <c r="T15" s="48">
        <v>26.925657899663101</v>
      </c>
      <c r="U15" s="50">
        <v>1.97553695623032</v>
      </c>
      <c r="V15" s="35"/>
      <c r="W15" s="35"/>
    </row>
    <row r="16" spans="1:23" ht="14.25" thickBot="1">
      <c r="A16" s="72"/>
      <c r="B16" s="61" t="s">
        <v>14</v>
      </c>
      <c r="C16" s="62"/>
      <c r="D16" s="48">
        <v>969735.75399999996</v>
      </c>
      <c r="E16" s="48">
        <v>838455</v>
      </c>
      <c r="F16" s="49">
        <v>115.657459732484</v>
      </c>
      <c r="G16" s="48">
        <v>693619.27760000003</v>
      </c>
      <c r="H16" s="49">
        <v>39.808074157828102</v>
      </c>
      <c r="I16" s="48">
        <v>35947.566200000001</v>
      </c>
      <c r="J16" s="49">
        <v>3.70694450026435</v>
      </c>
      <c r="K16" s="48">
        <v>30711.618900000001</v>
      </c>
      <c r="L16" s="49">
        <v>4.42773433377827</v>
      </c>
      <c r="M16" s="49">
        <v>0.170487505626087</v>
      </c>
      <c r="N16" s="48">
        <v>11342644.2663</v>
      </c>
      <c r="O16" s="48">
        <v>115993339.32340001</v>
      </c>
      <c r="P16" s="48">
        <v>57245</v>
      </c>
      <c r="Q16" s="48">
        <v>47566</v>
      </c>
      <c r="R16" s="49">
        <v>20.348568305091899</v>
      </c>
      <c r="S16" s="48">
        <v>16.9400952746965</v>
      </c>
      <c r="T16" s="48">
        <v>16.018827872850402</v>
      </c>
      <c r="U16" s="50">
        <v>5.4383838278774403</v>
      </c>
      <c r="V16" s="35"/>
      <c r="W16" s="35"/>
    </row>
    <row r="17" spans="1:21" ht="12" thickBot="1">
      <c r="A17" s="72"/>
      <c r="B17" s="61" t="s">
        <v>15</v>
      </c>
      <c r="C17" s="62"/>
      <c r="D17" s="48">
        <v>445473.86859999999</v>
      </c>
      <c r="E17" s="48">
        <v>776726</v>
      </c>
      <c r="F17" s="49">
        <v>57.352769007346197</v>
      </c>
      <c r="G17" s="48">
        <v>2138129.1013000002</v>
      </c>
      <c r="H17" s="49">
        <v>-79.165249267261302</v>
      </c>
      <c r="I17" s="48">
        <v>61017.478300000002</v>
      </c>
      <c r="J17" s="49">
        <v>13.697207086862599</v>
      </c>
      <c r="K17" s="48">
        <v>-8532.2469999999994</v>
      </c>
      <c r="L17" s="49">
        <v>-0.399052002744471</v>
      </c>
      <c r="M17" s="49">
        <v>-8.1513961445326206</v>
      </c>
      <c r="N17" s="48">
        <v>10176766.604</v>
      </c>
      <c r="O17" s="48">
        <v>134490626.8247</v>
      </c>
      <c r="P17" s="48">
        <v>14691</v>
      </c>
      <c r="Q17" s="48">
        <v>12286</v>
      </c>
      <c r="R17" s="49">
        <v>19.575126159856701</v>
      </c>
      <c r="S17" s="48">
        <v>30.3229098495678</v>
      </c>
      <c r="T17" s="48">
        <v>33.653935430571401</v>
      </c>
      <c r="U17" s="50">
        <v>-10.985177865610099</v>
      </c>
    </row>
    <row r="18" spans="1:21" ht="12" thickBot="1">
      <c r="A18" s="72"/>
      <c r="B18" s="61" t="s">
        <v>16</v>
      </c>
      <c r="C18" s="62"/>
      <c r="D18" s="48">
        <v>2280125.7300999998</v>
      </c>
      <c r="E18" s="48">
        <v>1747894</v>
      </c>
      <c r="F18" s="49">
        <v>130.449885982788</v>
      </c>
      <c r="G18" s="48">
        <v>1529440.1432</v>
      </c>
      <c r="H18" s="49">
        <v>49.082377642407302</v>
      </c>
      <c r="I18" s="48">
        <v>244182.826</v>
      </c>
      <c r="J18" s="49">
        <v>10.7091825146542</v>
      </c>
      <c r="K18" s="48">
        <v>235638.09479999999</v>
      </c>
      <c r="L18" s="49">
        <v>15.4068203223031</v>
      </c>
      <c r="M18" s="49">
        <v>3.6262095936790001E-2</v>
      </c>
      <c r="N18" s="48">
        <v>22385291.554000001</v>
      </c>
      <c r="O18" s="48">
        <v>324294765.86849999</v>
      </c>
      <c r="P18" s="48">
        <v>113691</v>
      </c>
      <c r="Q18" s="48">
        <v>81063</v>
      </c>
      <c r="R18" s="49">
        <v>40.250175789201002</v>
      </c>
      <c r="S18" s="48">
        <v>20.055463757905201</v>
      </c>
      <c r="T18" s="48">
        <v>19.629432379754</v>
      </c>
      <c r="U18" s="50">
        <v>2.1242659022694101</v>
      </c>
    </row>
    <row r="19" spans="1:21" ht="12" thickBot="1">
      <c r="A19" s="72"/>
      <c r="B19" s="61" t="s">
        <v>17</v>
      </c>
      <c r="C19" s="62"/>
      <c r="D19" s="48">
        <v>611218.00870000001</v>
      </c>
      <c r="E19" s="48">
        <v>584186</v>
      </c>
      <c r="F19" s="49">
        <v>104.62729485129699</v>
      </c>
      <c r="G19" s="48">
        <v>508838.91489999997</v>
      </c>
      <c r="H19" s="49">
        <v>20.120138378197801</v>
      </c>
      <c r="I19" s="48">
        <v>80358.305300000007</v>
      </c>
      <c r="J19" s="49">
        <v>13.147241108113599</v>
      </c>
      <c r="K19" s="48">
        <v>63021.048600000002</v>
      </c>
      <c r="L19" s="49">
        <v>12.385265111334</v>
      </c>
      <c r="M19" s="49">
        <v>0.27510263769238502</v>
      </c>
      <c r="N19" s="48">
        <v>8370968.5801999997</v>
      </c>
      <c r="O19" s="48">
        <v>99848581.545399994</v>
      </c>
      <c r="P19" s="48">
        <v>14452</v>
      </c>
      <c r="Q19" s="48">
        <v>10710</v>
      </c>
      <c r="R19" s="49">
        <v>34.939309056956098</v>
      </c>
      <c r="S19" s="48">
        <v>42.292970433157997</v>
      </c>
      <c r="T19" s="48">
        <v>44.696580522875799</v>
      </c>
      <c r="U19" s="50">
        <v>-5.6832378173024498</v>
      </c>
    </row>
    <row r="20" spans="1:21" ht="12" thickBot="1">
      <c r="A20" s="72"/>
      <c r="B20" s="61" t="s">
        <v>18</v>
      </c>
      <c r="C20" s="62"/>
      <c r="D20" s="48">
        <v>1019073.4642</v>
      </c>
      <c r="E20" s="48">
        <v>967820</v>
      </c>
      <c r="F20" s="49">
        <v>105.29576410902899</v>
      </c>
      <c r="G20" s="48">
        <v>798402.27830000001</v>
      </c>
      <c r="H20" s="49">
        <v>27.6390977202451</v>
      </c>
      <c r="I20" s="48">
        <v>64426.968000000001</v>
      </c>
      <c r="J20" s="49">
        <v>6.3221122189239702</v>
      </c>
      <c r="K20" s="48">
        <v>37191.207499999997</v>
      </c>
      <c r="L20" s="49">
        <v>4.6582040796764099</v>
      </c>
      <c r="M20" s="49">
        <v>0.73231718814184799</v>
      </c>
      <c r="N20" s="48">
        <v>9830494.4942000005</v>
      </c>
      <c r="O20" s="48">
        <v>134925002.28369999</v>
      </c>
      <c r="P20" s="48">
        <v>41881</v>
      </c>
      <c r="Q20" s="48">
        <v>34407</v>
      </c>
      <c r="R20" s="49">
        <v>21.722323945708698</v>
      </c>
      <c r="S20" s="48">
        <v>24.332596265609698</v>
      </c>
      <c r="T20" s="48">
        <v>24.863620594646399</v>
      </c>
      <c r="U20" s="50">
        <v>-2.18235786777612</v>
      </c>
    </row>
    <row r="21" spans="1:21" ht="12" thickBot="1">
      <c r="A21" s="72"/>
      <c r="B21" s="61" t="s">
        <v>19</v>
      </c>
      <c r="C21" s="62"/>
      <c r="D21" s="48">
        <v>416254.69839999999</v>
      </c>
      <c r="E21" s="48">
        <v>371105</v>
      </c>
      <c r="F21" s="49">
        <v>112.166286738255</v>
      </c>
      <c r="G21" s="48">
        <v>332826.21500000003</v>
      </c>
      <c r="H21" s="49">
        <v>25.066680339467901</v>
      </c>
      <c r="I21" s="48">
        <v>50452.497799999997</v>
      </c>
      <c r="J21" s="49">
        <v>12.120583381744201</v>
      </c>
      <c r="K21" s="48">
        <v>38833.774899999997</v>
      </c>
      <c r="L21" s="49">
        <v>11.6678834628456</v>
      </c>
      <c r="M21" s="49">
        <v>0.29919117906819798</v>
      </c>
      <c r="N21" s="48">
        <v>4151827.9076999999</v>
      </c>
      <c r="O21" s="48">
        <v>57402880.053499997</v>
      </c>
      <c r="P21" s="48">
        <v>38719</v>
      </c>
      <c r="Q21" s="48">
        <v>31058</v>
      </c>
      <c r="R21" s="49">
        <v>24.666752527529098</v>
      </c>
      <c r="S21" s="48">
        <v>10.7506572587102</v>
      </c>
      <c r="T21" s="48">
        <v>10.697164427844699</v>
      </c>
      <c r="U21" s="50">
        <v>0.49757730693327801</v>
      </c>
    </row>
    <row r="22" spans="1:21" ht="12" thickBot="1">
      <c r="A22" s="72"/>
      <c r="B22" s="61" t="s">
        <v>20</v>
      </c>
      <c r="C22" s="62"/>
      <c r="D22" s="48">
        <v>1382134.0311</v>
      </c>
      <c r="E22" s="48">
        <v>936098</v>
      </c>
      <c r="F22" s="49">
        <v>147.64843329437701</v>
      </c>
      <c r="G22" s="48">
        <v>824198.80900000001</v>
      </c>
      <c r="H22" s="49">
        <v>67.694252407006303</v>
      </c>
      <c r="I22" s="48">
        <v>183477.3113</v>
      </c>
      <c r="J22" s="49">
        <v>13.2749289990332</v>
      </c>
      <c r="K22" s="48">
        <v>105189.2691</v>
      </c>
      <c r="L22" s="49">
        <v>12.762608723934701</v>
      </c>
      <c r="M22" s="49">
        <v>0.74425882858425496</v>
      </c>
      <c r="N22" s="48">
        <v>13734335.7083</v>
      </c>
      <c r="O22" s="48">
        <v>153433774.96489999</v>
      </c>
      <c r="P22" s="48">
        <v>84342</v>
      </c>
      <c r="Q22" s="48">
        <v>67204</v>
      </c>
      <c r="R22" s="49">
        <v>25.501458246532898</v>
      </c>
      <c r="S22" s="48">
        <v>16.3872570142989</v>
      </c>
      <c r="T22" s="48">
        <v>16.107371180286901</v>
      </c>
      <c r="U22" s="50">
        <v>1.7079480340597599</v>
      </c>
    </row>
    <row r="23" spans="1:21" ht="12" thickBot="1">
      <c r="A23" s="72"/>
      <c r="B23" s="61" t="s">
        <v>21</v>
      </c>
      <c r="C23" s="62"/>
      <c r="D23" s="48">
        <v>3013209.24</v>
      </c>
      <c r="E23" s="48">
        <v>2724698</v>
      </c>
      <c r="F23" s="49">
        <v>110.58874194497901</v>
      </c>
      <c r="G23" s="48">
        <v>2285845.8037999999</v>
      </c>
      <c r="H23" s="49">
        <v>31.820319419220102</v>
      </c>
      <c r="I23" s="48">
        <v>73583.180999999997</v>
      </c>
      <c r="J23" s="49">
        <v>2.4420202893045699</v>
      </c>
      <c r="K23" s="48">
        <v>201574.34340000001</v>
      </c>
      <c r="L23" s="49">
        <v>8.8183701221185604</v>
      </c>
      <c r="M23" s="49">
        <v>-0.63495760542311197</v>
      </c>
      <c r="N23" s="48">
        <v>29671782.313200001</v>
      </c>
      <c r="O23" s="48">
        <v>313821042.03299999</v>
      </c>
      <c r="P23" s="48">
        <v>98750</v>
      </c>
      <c r="Q23" s="48">
        <v>84342</v>
      </c>
      <c r="R23" s="49">
        <v>17.082829432548401</v>
      </c>
      <c r="S23" s="48">
        <v>30.513511291139199</v>
      </c>
      <c r="T23" s="48">
        <v>30.247900635507801</v>
      </c>
      <c r="U23" s="50">
        <v>0.870468996822928</v>
      </c>
    </row>
    <row r="24" spans="1:21" ht="12" thickBot="1">
      <c r="A24" s="72"/>
      <c r="B24" s="61" t="s">
        <v>22</v>
      </c>
      <c r="C24" s="62"/>
      <c r="D24" s="48">
        <v>297400.85940000002</v>
      </c>
      <c r="E24" s="48">
        <v>227882</v>
      </c>
      <c r="F24" s="49">
        <v>130.50651626719099</v>
      </c>
      <c r="G24" s="48">
        <v>202913.71660000001</v>
      </c>
      <c r="H24" s="49">
        <v>46.565182671342399</v>
      </c>
      <c r="I24" s="48">
        <v>51463.678500000002</v>
      </c>
      <c r="J24" s="49">
        <v>17.304482106684901</v>
      </c>
      <c r="K24" s="48">
        <v>32333.295900000001</v>
      </c>
      <c r="L24" s="49">
        <v>15.9345047943398</v>
      </c>
      <c r="M24" s="49">
        <v>0.59166200251178203</v>
      </c>
      <c r="N24" s="48">
        <v>2998684.5978999999</v>
      </c>
      <c r="O24" s="48">
        <v>37654664.056199998</v>
      </c>
      <c r="P24" s="48">
        <v>33580</v>
      </c>
      <c r="Q24" s="48">
        <v>25299</v>
      </c>
      <c r="R24" s="49">
        <v>32.7325190719001</v>
      </c>
      <c r="S24" s="48">
        <v>8.8564877724836197</v>
      </c>
      <c r="T24" s="48">
        <v>8.4858296533459807</v>
      </c>
      <c r="U24" s="50">
        <v>4.1851592714805399</v>
      </c>
    </row>
    <row r="25" spans="1:21" ht="12" thickBot="1">
      <c r="A25" s="72"/>
      <c r="B25" s="61" t="s">
        <v>23</v>
      </c>
      <c r="C25" s="62"/>
      <c r="D25" s="48">
        <v>242536.0626</v>
      </c>
      <c r="E25" s="48">
        <v>227841</v>
      </c>
      <c r="F25" s="49">
        <v>106.44970071233899</v>
      </c>
      <c r="G25" s="48">
        <v>196186.89679999999</v>
      </c>
      <c r="H25" s="49">
        <v>23.6250058265869</v>
      </c>
      <c r="I25" s="48">
        <v>19560.148700000002</v>
      </c>
      <c r="J25" s="49">
        <v>8.0648413643373793</v>
      </c>
      <c r="K25" s="48">
        <v>17546.406299999999</v>
      </c>
      <c r="L25" s="49">
        <v>8.9437197826149699</v>
      </c>
      <c r="M25" s="49">
        <v>0.114766657375305</v>
      </c>
      <c r="N25" s="48">
        <v>2349547.2925999998</v>
      </c>
      <c r="O25" s="48">
        <v>39519872.344999999</v>
      </c>
      <c r="P25" s="48">
        <v>19344</v>
      </c>
      <c r="Q25" s="48">
        <v>14726</v>
      </c>
      <c r="R25" s="49">
        <v>31.3595002037213</v>
      </c>
      <c r="S25" s="48">
        <v>12.5380512096774</v>
      </c>
      <c r="T25" s="48">
        <v>12.0559764566074</v>
      </c>
      <c r="U25" s="50">
        <v>3.84489379575969</v>
      </c>
    </row>
    <row r="26" spans="1:21" ht="12" thickBot="1">
      <c r="A26" s="72"/>
      <c r="B26" s="61" t="s">
        <v>24</v>
      </c>
      <c r="C26" s="62"/>
      <c r="D26" s="48">
        <v>568167.72120000003</v>
      </c>
      <c r="E26" s="48">
        <v>568097</v>
      </c>
      <c r="F26" s="49">
        <v>100.01244878955499</v>
      </c>
      <c r="G26" s="48">
        <v>488194.85330000002</v>
      </c>
      <c r="H26" s="49">
        <v>16.381341867784101</v>
      </c>
      <c r="I26" s="48">
        <v>126220.6347</v>
      </c>
      <c r="J26" s="49">
        <v>22.2153828861336</v>
      </c>
      <c r="K26" s="48">
        <v>96147.661300000007</v>
      </c>
      <c r="L26" s="49">
        <v>19.694525792330801</v>
      </c>
      <c r="M26" s="49">
        <v>0.31277904208367902</v>
      </c>
      <c r="N26" s="48">
        <v>6211995.7615999999</v>
      </c>
      <c r="O26" s="48">
        <v>75742337.260399997</v>
      </c>
      <c r="P26" s="48">
        <v>42805</v>
      </c>
      <c r="Q26" s="48">
        <v>34701</v>
      </c>
      <c r="R26" s="49">
        <v>23.353793838794299</v>
      </c>
      <c r="S26" s="48">
        <v>13.2733961266207</v>
      </c>
      <c r="T26" s="48">
        <v>12.785867931759901</v>
      </c>
      <c r="U26" s="50">
        <v>3.6729725400348698</v>
      </c>
    </row>
    <row r="27" spans="1:21" ht="12" thickBot="1">
      <c r="A27" s="72"/>
      <c r="B27" s="61" t="s">
        <v>25</v>
      </c>
      <c r="C27" s="62"/>
      <c r="D27" s="48">
        <v>316405.54060000001</v>
      </c>
      <c r="E27" s="48">
        <v>268384</v>
      </c>
      <c r="F27" s="49">
        <v>117.892847785263</v>
      </c>
      <c r="G27" s="48">
        <v>232578.98929999999</v>
      </c>
      <c r="H27" s="49">
        <v>36.0421857332407</v>
      </c>
      <c r="I27" s="48">
        <v>102328.28109999999</v>
      </c>
      <c r="J27" s="49">
        <v>32.340862586020101</v>
      </c>
      <c r="K27" s="48">
        <v>67405.117199999993</v>
      </c>
      <c r="L27" s="49">
        <v>28.981602079737002</v>
      </c>
      <c r="M27" s="49">
        <v>0.51810849607127396</v>
      </c>
      <c r="N27" s="48">
        <v>3194779.1775000002</v>
      </c>
      <c r="O27" s="48">
        <v>30682449.8684</v>
      </c>
      <c r="P27" s="48">
        <v>43540</v>
      </c>
      <c r="Q27" s="48">
        <v>32314</v>
      </c>
      <c r="R27" s="49">
        <v>34.740360215386502</v>
      </c>
      <c r="S27" s="48">
        <v>7.2670082820394999</v>
      </c>
      <c r="T27" s="48">
        <v>6.9920844092343897</v>
      </c>
      <c r="U27" s="50">
        <v>3.7831781956901702</v>
      </c>
    </row>
    <row r="28" spans="1:21" ht="12" thickBot="1">
      <c r="A28" s="72"/>
      <c r="B28" s="61" t="s">
        <v>26</v>
      </c>
      <c r="C28" s="62"/>
      <c r="D28" s="48">
        <v>894171.78579999995</v>
      </c>
      <c r="E28" s="48">
        <v>870459</v>
      </c>
      <c r="F28" s="49">
        <v>102.724170328528</v>
      </c>
      <c r="G28" s="48">
        <v>692597.6324</v>
      </c>
      <c r="H28" s="49">
        <v>29.104077745906</v>
      </c>
      <c r="I28" s="48">
        <v>79090.176800000001</v>
      </c>
      <c r="J28" s="49">
        <v>8.84507631039145</v>
      </c>
      <c r="K28" s="48">
        <v>58174.541700000002</v>
      </c>
      <c r="L28" s="49">
        <v>8.3994716381591807</v>
      </c>
      <c r="M28" s="49">
        <v>0.35953244303770798</v>
      </c>
      <c r="N28" s="48">
        <v>9455939.0448000003</v>
      </c>
      <c r="O28" s="48">
        <v>105342522.11669999</v>
      </c>
      <c r="P28" s="48">
        <v>51859</v>
      </c>
      <c r="Q28" s="48">
        <v>42971</v>
      </c>
      <c r="R28" s="49">
        <v>20.683716925368302</v>
      </c>
      <c r="S28" s="48">
        <v>17.2423646001658</v>
      </c>
      <c r="T28" s="48">
        <v>16.765749575295001</v>
      </c>
      <c r="U28" s="50">
        <v>2.76420917851536</v>
      </c>
    </row>
    <row r="29" spans="1:21" ht="12" thickBot="1">
      <c r="A29" s="72"/>
      <c r="B29" s="61" t="s">
        <v>27</v>
      </c>
      <c r="C29" s="62"/>
      <c r="D29" s="48">
        <v>781742.18310000002</v>
      </c>
      <c r="E29" s="48">
        <v>883674</v>
      </c>
      <c r="F29" s="49">
        <v>88.464997623558006</v>
      </c>
      <c r="G29" s="48">
        <v>826457.29200000002</v>
      </c>
      <c r="H29" s="49">
        <v>-5.41045609166214</v>
      </c>
      <c r="I29" s="48">
        <v>116999.9146</v>
      </c>
      <c r="J29" s="49">
        <v>14.966560220152999</v>
      </c>
      <c r="K29" s="48">
        <v>114681.1128</v>
      </c>
      <c r="L29" s="49">
        <v>13.876229771350401</v>
      </c>
      <c r="M29" s="49">
        <v>2.0219561385351002E-2</v>
      </c>
      <c r="N29" s="48">
        <v>7580938.0734000001</v>
      </c>
      <c r="O29" s="48">
        <v>72822294.157499999</v>
      </c>
      <c r="P29" s="48">
        <v>108330</v>
      </c>
      <c r="Q29" s="48">
        <v>90723</v>
      </c>
      <c r="R29" s="49">
        <v>19.407427003075298</v>
      </c>
      <c r="S29" s="48">
        <v>7.2163037302686197</v>
      </c>
      <c r="T29" s="48">
        <v>6.83572496059434</v>
      </c>
      <c r="U29" s="50">
        <v>5.27387404826045</v>
      </c>
    </row>
    <row r="30" spans="1:21" ht="12" thickBot="1">
      <c r="A30" s="72"/>
      <c r="B30" s="61" t="s">
        <v>28</v>
      </c>
      <c r="C30" s="62"/>
      <c r="D30" s="48">
        <v>1380623.3668</v>
      </c>
      <c r="E30" s="48">
        <v>1484893</v>
      </c>
      <c r="F30" s="49">
        <v>92.977969914330501</v>
      </c>
      <c r="G30" s="48">
        <v>1270871.0973</v>
      </c>
      <c r="H30" s="49">
        <v>8.6359875311643908</v>
      </c>
      <c r="I30" s="48">
        <v>163921.1311</v>
      </c>
      <c r="J30" s="49">
        <v>11.8729796294796</v>
      </c>
      <c r="K30" s="48">
        <v>141695.9627</v>
      </c>
      <c r="L30" s="49">
        <v>11.149514927283899</v>
      </c>
      <c r="M30" s="49">
        <v>0.15685110553965001</v>
      </c>
      <c r="N30" s="48">
        <v>13888730.348099999</v>
      </c>
      <c r="O30" s="48">
        <v>126246506.20730001</v>
      </c>
      <c r="P30" s="48">
        <v>80464</v>
      </c>
      <c r="Q30" s="48">
        <v>70177</v>
      </c>
      <c r="R30" s="49">
        <v>14.658648845063199</v>
      </c>
      <c r="S30" s="48">
        <v>17.158274095247599</v>
      </c>
      <c r="T30" s="48">
        <v>16.888993039029899</v>
      </c>
      <c r="U30" s="50">
        <v>1.56939476967714</v>
      </c>
    </row>
    <row r="31" spans="1:21" ht="12" thickBot="1">
      <c r="A31" s="72"/>
      <c r="B31" s="61" t="s">
        <v>29</v>
      </c>
      <c r="C31" s="62"/>
      <c r="D31" s="48">
        <v>696340.44240000006</v>
      </c>
      <c r="E31" s="48">
        <v>1229641</v>
      </c>
      <c r="F31" s="49">
        <v>56.629572566301903</v>
      </c>
      <c r="G31" s="48">
        <v>1041336.6003</v>
      </c>
      <c r="H31" s="49">
        <v>-33.130128894020402</v>
      </c>
      <c r="I31" s="48">
        <v>46871.339399999997</v>
      </c>
      <c r="J31" s="49">
        <v>6.7310953875454498</v>
      </c>
      <c r="K31" s="48">
        <v>-1296.8979999999999</v>
      </c>
      <c r="L31" s="49">
        <v>-0.124541670736088</v>
      </c>
      <c r="M31" s="49">
        <v>-37.141114721435301</v>
      </c>
      <c r="N31" s="48">
        <v>14618661.9474</v>
      </c>
      <c r="O31" s="48">
        <v>123545843.7968</v>
      </c>
      <c r="P31" s="48">
        <v>28408</v>
      </c>
      <c r="Q31" s="48">
        <v>23774</v>
      </c>
      <c r="R31" s="49">
        <v>19.4918818877766</v>
      </c>
      <c r="S31" s="48">
        <v>24.512124838073799</v>
      </c>
      <c r="T31" s="48">
        <v>24.558914785059301</v>
      </c>
      <c r="U31" s="50">
        <v>-0.19088490816124501</v>
      </c>
    </row>
    <row r="32" spans="1:21" ht="12" thickBot="1">
      <c r="A32" s="72"/>
      <c r="B32" s="61" t="s">
        <v>30</v>
      </c>
      <c r="C32" s="62"/>
      <c r="D32" s="48">
        <v>159964.62280000001</v>
      </c>
      <c r="E32" s="48">
        <v>141784</v>
      </c>
      <c r="F32" s="49">
        <v>112.82276053715501</v>
      </c>
      <c r="G32" s="48">
        <v>126117.501</v>
      </c>
      <c r="H32" s="49">
        <v>26.837767583104899</v>
      </c>
      <c r="I32" s="48">
        <v>46820.522100000002</v>
      </c>
      <c r="J32" s="49">
        <v>29.269297973801699</v>
      </c>
      <c r="K32" s="48">
        <v>31369.093400000002</v>
      </c>
      <c r="L32" s="49">
        <v>24.8729106993644</v>
      </c>
      <c r="M32" s="49">
        <v>0.49256854519104498</v>
      </c>
      <c r="N32" s="48">
        <v>1603131.2660999999</v>
      </c>
      <c r="O32" s="48">
        <v>17803123.754500002</v>
      </c>
      <c r="P32" s="48">
        <v>32022</v>
      </c>
      <c r="Q32" s="48">
        <v>25516</v>
      </c>
      <c r="R32" s="49">
        <v>25.497726916444599</v>
      </c>
      <c r="S32" s="48">
        <v>4.9954600836924596</v>
      </c>
      <c r="T32" s="48">
        <v>4.7404890225740699</v>
      </c>
      <c r="U32" s="50">
        <v>5.1040556194360702</v>
      </c>
    </row>
    <row r="33" spans="1:21" ht="12" thickBot="1">
      <c r="A33" s="72"/>
      <c r="B33" s="61" t="s">
        <v>31</v>
      </c>
      <c r="C33" s="62"/>
      <c r="D33" s="48">
        <v>57.692599999999999</v>
      </c>
      <c r="E33" s="51"/>
      <c r="F33" s="51"/>
      <c r="G33" s="48">
        <v>132.3597</v>
      </c>
      <c r="H33" s="49">
        <v>-56.412261436071603</v>
      </c>
      <c r="I33" s="48">
        <v>11.2331</v>
      </c>
      <c r="J33" s="49">
        <v>19.470608015586102</v>
      </c>
      <c r="K33" s="48">
        <v>30.4346</v>
      </c>
      <c r="L33" s="49">
        <v>22.993856891485901</v>
      </c>
      <c r="M33" s="49">
        <v>-0.63091021403271297</v>
      </c>
      <c r="N33" s="48">
        <v>469.23419999999999</v>
      </c>
      <c r="O33" s="48">
        <v>4556.0078999999996</v>
      </c>
      <c r="P33" s="48">
        <v>10</v>
      </c>
      <c r="Q33" s="48">
        <v>6</v>
      </c>
      <c r="R33" s="49">
        <v>66.6666666666667</v>
      </c>
      <c r="S33" s="48">
        <v>5.7692600000000001</v>
      </c>
      <c r="T33" s="48">
        <v>4.4872166666666704</v>
      </c>
      <c r="U33" s="50">
        <v>22.221971853120401</v>
      </c>
    </row>
    <row r="34" spans="1:21" ht="12" thickBot="1">
      <c r="A34" s="72"/>
      <c r="B34" s="61" t="s">
        <v>36</v>
      </c>
      <c r="C34" s="62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48">
        <v>3</v>
      </c>
      <c r="P34" s="51"/>
      <c r="Q34" s="51"/>
      <c r="R34" s="51"/>
      <c r="S34" s="51"/>
      <c r="T34" s="51"/>
      <c r="U34" s="52"/>
    </row>
    <row r="35" spans="1:21" ht="12" thickBot="1">
      <c r="A35" s="72"/>
      <c r="B35" s="61" t="s">
        <v>32</v>
      </c>
      <c r="C35" s="62"/>
      <c r="D35" s="48">
        <v>112050.94960000001</v>
      </c>
      <c r="E35" s="48">
        <v>92661</v>
      </c>
      <c r="F35" s="49">
        <v>120.925685671426</v>
      </c>
      <c r="G35" s="48">
        <v>43289.102899999998</v>
      </c>
      <c r="H35" s="49">
        <v>158.843316431951</v>
      </c>
      <c r="I35" s="48">
        <v>14971.6993</v>
      </c>
      <c r="J35" s="49">
        <v>13.361510414187499</v>
      </c>
      <c r="K35" s="48">
        <v>6399.8117000000002</v>
      </c>
      <c r="L35" s="49">
        <v>14.7838861775073</v>
      </c>
      <c r="M35" s="49">
        <v>1.3393968450665501</v>
      </c>
      <c r="N35" s="48">
        <v>1111479.4043000001</v>
      </c>
      <c r="O35" s="48">
        <v>21312116.857900001</v>
      </c>
      <c r="P35" s="48">
        <v>8234</v>
      </c>
      <c r="Q35" s="48">
        <v>6499</v>
      </c>
      <c r="R35" s="49">
        <v>26.6964148330512</v>
      </c>
      <c r="S35" s="48">
        <v>13.608325188243899</v>
      </c>
      <c r="T35" s="48">
        <v>13.9275819972303</v>
      </c>
      <c r="U35" s="50">
        <v>-2.3460404169521198</v>
      </c>
    </row>
    <row r="36" spans="1:21" ht="12" customHeight="1" thickBot="1">
      <c r="A36" s="72"/>
      <c r="B36" s="61" t="s">
        <v>37</v>
      </c>
      <c r="C36" s="62"/>
      <c r="D36" s="51"/>
      <c r="E36" s="48">
        <v>713498</v>
      </c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2"/>
    </row>
    <row r="37" spans="1:21" ht="12" thickBot="1">
      <c r="A37" s="72"/>
      <c r="B37" s="61" t="s">
        <v>38</v>
      </c>
      <c r="C37" s="62"/>
      <c r="D37" s="51"/>
      <c r="E37" s="48">
        <v>500246</v>
      </c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2"/>
    </row>
    <row r="38" spans="1:21" ht="12" thickBot="1">
      <c r="A38" s="72"/>
      <c r="B38" s="61" t="s">
        <v>39</v>
      </c>
      <c r="C38" s="62"/>
      <c r="D38" s="51"/>
      <c r="E38" s="48">
        <v>374535</v>
      </c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2"/>
    </row>
    <row r="39" spans="1:21" ht="12" customHeight="1" thickBot="1">
      <c r="A39" s="72"/>
      <c r="B39" s="61" t="s">
        <v>33</v>
      </c>
      <c r="C39" s="62"/>
      <c r="D39" s="48">
        <v>294602.64880000002</v>
      </c>
      <c r="E39" s="48">
        <v>282495</v>
      </c>
      <c r="F39" s="49">
        <v>104.285969238394</v>
      </c>
      <c r="G39" s="48">
        <v>237737.60829999999</v>
      </c>
      <c r="H39" s="49">
        <v>23.9192447953974</v>
      </c>
      <c r="I39" s="48">
        <v>15175.665800000001</v>
      </c>
      <c r="J39" s="49">
        <v>5.1512319600026597</v>
      </c>
      <c r="K39" s="48">
        <v>11832.993200000001</v>
      </c>
      <c r="L39" s="49">
        <v>4.9773333233284696</v>
      </c>
      <c r="M39" s="49">
        <v>0.28248749437293702</v>
      </c>
      <c r="N39" s="48">
        <v>2590973.0690000001</v>
      </c>
      <c r="O39" s="48">
        <v>34034742.237800002</v>
      </c>
      <c r="P39" s="48">
        <v>392</v>
      </c>
      <c r="Q39" s="48">
        <v>332</v>
      </c>
      <c r="R39" s="49">
        <v>18.0722891566265</v>
      </c>
      <c r="S39" s="48">
        <v>751.53736938775501</v>
      </c>
      <c r="T39" s="48">
        <v>664.08093644578298</v>
      </c>
      <c r="U39" s="50">
        <v>11.6370038941934</v>
      </c>
    </row>
    <row r="40" spans="1:21" ht="12" thickBot="1">
      <c r="A40" s="72"/>
      <c r="B40" s="61" t="s">
        <v>34</v>
      </c>
      <c r="C40" s="62"/>
      <c r="D40" s="48">
        <v>396075.41350000002</v>
      </c>
      <c r="E40" s="48">
        <v>275703</v>
      </c>
      <c r="F40" s="49">
        <v>143.66017544241501</v>
      </c>
      <c r="G40" s="48">
        <v>272728.12560000003</v>
      </c>
      <c r="H40" s="49">
        <v>45.2271974621748</v>
      </c>
      <c r="I40" s="48">
        <v>23749.394400000001</v>
      </c>
      <c r="J40" s="49">
        <v>5.9961799168834302</v>
      </c>
      <c r="K40" s="48">
        <v>21998.514200000001</v>
      </c>
      <c r="L40" s="49">
        <v>8.0660966490358899</v>
      </c>
      <c r="M40" s="49">
        <v>7.9590838912202005E-2</v>
      </c>
      <c r="N40" s="48">
        <v>4205460.3388999999</v>
      </c>
      <c r="O40" s="48">
        <v>65924505.432400003</v>
      </c>
      <c r="P40" s="48">
        <v>1890</v>
      </c>
      <c r="Q40" s="48">
        <v>1665</v>
      </c>
      <c r="R40" s="49">
        <v>13.5135135135135</v>
      </c>
      <c r="S40" s="48">
        <v>209.56371084656101</v>
      </c>
      <c r="T40" s="48">
        <v>197.08720708708699</v>
      </c>
      <c r="U40" s="50">
        <v>5.9535611910445798</v>
      </c>
    </row>
    <row r="41" spans="1:21" ht="12" thickBot="1">
      <c r="A41" s="72"/>
      <c r="B41" s="61" t="s">
        <v>40</v>
      </c>
      <c r="C41" s="62"/>
      <c r="D41" s="51"/>
      <c r="E41" s="48">
        <v>237730</v>
      </c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2"/>
    </row>
    <row r="42" spans="1:21" ht="12" thickBot="1">
      <c r="A42" s="72"/>
      <c r="B42" s="61" t="s">
        <v>41</v>
      </c>
      <c r="C42" s="62"/>
      <c r="D42" s="51"/>
      <c r="E42" s="48">
        <v>103995</v>
      </c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2"/>
    </row>
    <row r="43" spans="1:21" ht="12" thickBot="1">
      <c r="A43" s="73"/>
      <c r="B43" s="61" t="s">
        <v>35</v>
      </c>
      <c r="C43" s="62"/>
      <c r="D43" s="53">
        <v>13249.535099999999</v>
      </c>
      <c r="E43" s="53">
        <v>0</v>
      </c>
      <c r="F43" s="54"/>
      <c r="G43" s="53">
        <v>38136.554799999998</v>
      </c>
      <c r="H43" s="55">
        <v>-65.257650646513</v>
      </c>
      <c r="I43" s="53">
        <v>1413.6892</v>
      </c>
      <c r="J43" s="55">
        <v>10.6697268193206</v>
      </c>
      <c r="K43" s="53">
        <v>4052.6361000000002</v>
      </c>
      <c r="L43" s="55">
        <v>10.626644491756799</v>
      </c>
      <c r="M43" s="55">
        <v>-0.65116798915155505</v>
      </c>
      <c r="N43" s="53">
        <v>222110.54300000001</v>
      </c>
      <c r="O43" s="53">
        <v>4689213.9544000002</v>
      </c>
      <c r="P43" s="53">
        <v>40</v>
      </c>
      <c r="Q43" s="53">
        <v>23</v>
      </c>
      <c r="R43" s="55">
        <v>73.913043478260903</v>
      </c>
      <c r="S43" s="53">
        <v>331.23837750000001</v>
      </c>
      <c r="T43" s="53">
        <v>233.49481304347799</v>
      </c>
      <c r="U43" s="56">
        <v>29.508526516231299</v>
      </c>
    </row>
  </sheetData>
  <mergeCells count="41">
    <mergeCell ref="B36:C36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59233</v>
      </c>
      <c r="D2" s="32">
        <v>625721.19191794901</v>
      </c>
      <c r="E2" s="32">
        <v>499463.33801538497</v>
      </c>
      <c r="F2" s="32">
        <v>126257.85390256401</v>
      </c>
      <c r="G2" s="32">
        <v>499463.33801538497</v>
      </c>
      <c r="H2" s="32">
        <v>0.20177973118596301</v>
      </c>
    </row>
    <row r="3" spans="1:8" ht="14.25">
      <c r="A3" s="32">
        <v>2</v>
      </c>
      <c r="B3" s="33">
        <v>13</v>
      </c>
      <c r="C3" s="32">
        <v>16249.909</v>
      </c>
      <c r="D3" s="32">
        <v>140161.82694824901</v>
      </c>
      <c r="E3" s="32">
        <v>109520.984535935</v>
      </c>
      <c r="F3" s="32">
        <v>30640.842412313701</v>
      </c>
      <c r="G3" s="32">
        <v>109520.984535935</v>
      </c>
      <c r="H3" s="32">
        <v>0.21861046676872301</v>
      </c>
    </row>
    <row r="4" spans="1:8" ht="14.25">
      <c r="A4" s="32">
        <v>3</v>
      </c>
      <c r="B4" s="33">
        <v>14</v>
      </c>
      <c r="C4" s="32">
        <v>136702</v>
      </c>
      <c r="D4" s="32">
        <v>181420.98051709399</v>
      </c>
      <c r="E4" s="32">
        <v>135002.81651623899</v>
      </c>
      <c r="F4" s="32">
        <v>46418.164000854696</v>
      </c>
      <c r="G4" s="32">
        <v>135002.81651623899</v>
      </c>
      <c r="H4" s="32">
        <v>0.25585885308607398</v>
      </c>
    </row>
    <row r="5" spans="1:8" ht="14.25">
      <c r="A5" s="32">
        <v>4</v>
      </c>
      <c r="B5" s="33">
        <v>15</v>
      </c>
      <c r="C5" s="32">
        <v>5084</v>
      </c>
      <c r="D5" s="32">
        <v>57734.453438461504</v>
      </c>
      <c r="E5" s="32">
        <v>46056.638642735001</v>
      </c>
      <c r="F5" s="32">
        <v>11677.814795726499</v>
      </c>
      <c r="G5" s="32">
        <v>46056.638642735001</v>
      </c>
      <c r="H5" s="32">
        <v>0.20226769459545901</v>
      </c>
    </row>
    <row r="6" spans="1:8" ht="14.25">
      <c r="A6" s="32">
        <v>5</v>
      </c>
      <c r="B6" s="33">
        <v>16</v>
      </c>
      <c r="C6" s="32">
        <v>3110</v>
      </c>
      <c r="D6" s="32">
        <v>247868.955624786</v>
      </c>
      <c r="E6" s="32">
        <v>228714.31691623901</v>
      </c>
      <c r="F6" s="32">
        <v>19154.638708547001</v>
      </c>
      <c r="G6" s="32">
        <v>228714.31691623901</v>
      </c>
      <c r="H6" s="32">
        <v>7.7277280086427994E-2</v>
      </c>
    </row>
    <row r="7" spans="1:8" ht="14.25">
      <c r="A7" s="32">
        <v>6</v>
      </c>
      <c r="B7" s="33">
        <v>17</v>
      </c>
      <c r="C7" s="32">
        <v>31744</v>
      </c>
      <c r="D7" s="32">
        <v>365700.42100512801</v>
      </c>
      <c r="E7" s="32">
        <v>307456.63641965803</v>
      </c>
      <c r="F7" s="32">
        <v>58243.784585470101</v>
      </c>
      <c r="G7" s="32">
        <v>307456.63641965803</v>
      </c>
      <c r="H7" s="32">
        <v>0.15926638647389799</v>
      </c>
    </row>
    <row r="8" spans="1:8" ht="14.25">
      <c r="A8" s="32">
        <v>7</v>
      </c>
      <c r="B8" s="33">
        <v>18</v>
      </c>
      <c r="C8" s="32">
        <v>53505</v>
      </c>
      <c r="D8" s="32">
        <v>174631.51311196599</v>
      </c>
      <c r="E8" s="32">
        <v>146185.86211453</v>
      </c>
      <c r="F8" s="32">
        <v>28445.6509974359</v>
      </c>
      <c r="G8" s="32">
        <v>146185.86211453</v>
      </c>
      <c r="H8" s="32">
        <v>0.16288956380511799</v>
      </c>
    </row>
    <row r="9" spans="1:8" ht="14.25">
      <c r="A9" s="32">
        <v>8</v>
      </c>
      <c r="B9" s="33">
        <v>19</v>
      </c>
      <c r="C9" s="32">
        <v>30863</v>
      </c>
      <c r="D9" s="32">
        <v>154042.377770085</v>
      </c>
      <c r="E9" s="32">
        <v>126613.933023932</v>
      </c>
      <c r="F9" s="32">
        <v>27428.4447461538</v>
      </c>
      <c r="G9" s="32">
        <v>126613.933023932</v>
      </c>
      <c r="H9" s="32">
        <v>0.178057786066455</v>
      </c>
    </row>
    <row r="10" spans="1:8" ht="14.25">
      <c r="A10" s="32">
        <v>9</v>
      </c>
      <c r="B10" s="33">
        <v>21</v>
      </c>
      <c r="C10" s="32">
        <v>217688</v>
      </c>
      <c r="D10" s="32">
        <v>969735.51580000005</v>
      </c>
      <c r="E10" s="32">
        <v>933788.18779999996</v>
      </c>
      <c r="F10" s="32">
        <v>35947.328000000001</v>
      </c>
      <c r="G10" s="32">
        <v>933788.18779999996</v>
      </c>
      <c r="H10" s="32">
        <v>3.7069208474173103E-2</v>
      </c>
    </row>
    <row r="11" spans="1:8" ht="14.25">
      <c r="A11" s="32">
        <v>10</v>
      </c>
      <c r="B11" s="33">
        <v>22</v>
      </c>
      <c r="C11" s="32">
        <v>36228</v>
      </c>
      <c r="D11" s="32">
        <v>445473.92132051301</v>
      </c>
      <c r="E11" s="32">
        <v>384456.39099743601</v>
      </c>
      <c r="F11" s="32">
        <v>61017.530323076899</v>
      </c>
      <c r="G11" s="32">
        <v>384456.39099743601</v>
      </c>
      <c r="H11" s="32">
        <v>0.136972171439808</v>
      </c>
    </row>
    <row r="12" spans="1:8" ht="14.25">
      <c r="A12" s="32">
        <v>11</v>
      </c>
      <c r="B12" s="33">
        <v>23</v>
      </c>
      <c r="C12" s="32">
        <v>306046.13699999999</v>
      </c>
      <c r="D12" s="32">
        <v>2280126.0017162398</v>
      </c>
      <c r="E12" s="32">
        <v>2035942.89951111</v>
      </c>
      <c r="F12" s="32">
        <v>244183.102205128</v>
      </c>
      <c r="G12" s="32">
        <v>2035942.89951111</v>
      </c>
      <c r="H12" s="32">
        <v>0.107091933525311</v>
      </c>
    </row>
    <row r="13" spans="1:8" ht="14.25">
      <c r="A13" s="32">
        <v>12</v>
      </c>
      <c r="B13" s="33">
        <v>24</v>
      </c>
      <c r="C13" s="32">
        <v>22832.502</v>
      </c>
      <c r="D13" s="32">
        <v>611217.991377778</v>
      </c>
      <c r="E13" s="32">
        <v>530859.70387435902</v>
      </c>
      <c r="F13" s="32">
        <v>80358.287503418804</v>
      </c>
      <c r="G13" s="32">
        <v>530859.70387435902</v>
      </c>
      <c r="H13" s="32">
        <v>0.13147238569054401</v>
      </c>
    </row>
    <row r="14" spans="1:8" ht="14.25">
      <c r="A14" s="32">
        <v>13</v>
      </c>
      <c r="B14" s="33">
        <v>25</v>
      </c>
      <c r="C14" s="32">
        <v>85956</v>
      </c>
      <c r="D14" s="32">
        <v>1019073.5975</v>
      </c>
      <c r="E14" s="32">
        <v>954646.49620000005</v>
      </c>
      <c r="F14" s="32">
        <v>64427.101300000002</v>
      </c>
      <c r="G14" s="32">
        <v>954646.49620000005</v>
      </c>
      <c r="H14" s="32">
        <v>6.3221244724672596E-2</v>
      </c>
    </row>
    <row r="15" spans="1:8" ht="14.25">
      <c r="A15" s="32">
        <v>14</v>
      </c>
      <c r="B15" s="33">
        <v>26</v>
      </c>
      <c r="C15" s="32">
        <v>120052</v>
      </c>
      <c r="D15" s="32">
        <v>416254.482787202</v>
      </c>
      <c r="E15" s="32">
        <v>365802.200590402</v>
      </c>
      <c r="F15" s="32">
        <v>50452.282196800501</v>
      </c>
      <c r="G15" s="32">
        <v>365802.200590402</v>
      </c>
      <c r="H15" s="32">
        <v>0.121205378639953</v>
      </c>
    </row>
    <row r="16" spans="1:8" ht="14.25">
      <c r="A16" s="32">
        <v>15</v>
      </c>
      <c r="B16" s="33">
        <v>27</v>
      </c>
      <c r="C16" s="32">
        <v>210927.95600000001</v>
      </c>
      <c r="D16" s="32">
        <v>1382133.9988666701</v>
      </c>
      <c r="E16" s="32">
        <v>1198656.7183000001</v>
      </c>
      <c r="F16" s="32">
        <v>183477.280566667</v>
      </c>
      <c r="G16" s="32">
        <v>1198656.7183000001</v>
      </c>
      <c r="H16" s="32">
        <v>0.132749270850088</v>
      </c>
    </row>
    <row r="17" spans="1:8" ht="14.25">
      <c r="A17" s="32">
        <v>16</v>
      </c>
      <c r="B17" s="33">
        <v>29</v>
      </c>
      <c r="C17" s="32">
        <v>255406</v>
      </c>
      <c r="D17" s="32">
        <v>3013210.2604803401</v>
      </c>
      <c r="E17" s="32">
        <v>2939626.0985282101</v>
      </c>
      <c r="F17" s="32">
        <v>73584.161952136797</v>
      </c>
      <c r="G17" s="32">
        <v>2939626.0985282101</v>
      </c>
      <c r="H17" s="32">
        <v>2.4420520173194502E-2</v>
      </c>
    </row>
    <row r="18" spans="1:8" ht="14.25">
      <c r="A18" s="32">
        <v>17</v>
      </c>
      <c r="B18" s="33">
        <v>31</v>
      </c>
      <c r="C18" s="32">
        <v>45615.938999999998</v>
      </c>
      <c r="D18" s="32">
        <v>297400.845820755</v>
      </c>
      <c r="E18" s="32">
        <v>245937.18190442401</v>
      </c>
      <c r="F18" s="32">
        <v>51463.663916330697</v>
      </c>
      <c r="G18" s="32">
        <v>245937.18190442401</v>
      </c>
      <c r="H18" s="32">
        <v>0.17304477993094899</v>
      </c>
    </row>
    <row r="19" spans="1:8" ht="14.25">
      <c r="A19" s="32">
        <v>18</v>
      </c>
      <c r="B19" s="33">
        <v>32</v>
      </c>
      <c r="C19" s="32">
        <v>22189.903999999999</v>
      </c>
      <c r="D19" s="32">
        <v>242536.062618834</v>
      </c>
      <c r="E19" s="32">
        <v>222975.90639404801</v>
      </c>
      <c r="F19" s="32">
        <v>19560.156224785602</v>
      </c>
      <c r="G19" s="32">
        <v>222975.90639404801</v>
      </c>
      <c r="H19" s="32">
        <v>8.0648444662540994E-2</v>
      </c>
    </row>
    <row r="20" spans="1:8" ht="14.25">
      <c r="A20" s="32">
        <v>19</v>
      </c>
      <c r="B20" s="33">
        <v>33</v>
      </c>
      <c r="C20" s="32">
        <v>45105.042999999998</v>
      </c>
      <c r="D20" s="32">
        <v>568167.69167806499</v>
      </c>
      <c r="E20" s="32">
        <v>441947.09762801899</v>
      </c>
      <c r="F20" s="32">
        <v>126220.594050047</v>
      </c>
      <c r="G20" s="32">
        <v>441947.09762801899</v>
      </c>
      <c r="H20" s="32">
        <v>0.22215376885872901</v>
      </c>
    </row>
    <row r="21" spans="1:8" ht="14.25">
      <c r="A21" s="32">
        <v>20</v>
      </c>
      <c r="B21" s="33">
        <v>34</v>
      </c>
      <c r="C21" s="32">
        <v>56816.252</v>
      </c>
      <c r="D21" s="32">
        <v>316405.50162722199</v>
      </c>
      <c r="E21" s="32">
        <v>214077.27697389401</v>
      </c>
      <c r="F21" s="32">
        <v>102328.224653328</v>
      </c>
      <c r="G21" s="32">
        <v>214077.27697389401</v>
      </c>
      <c r="H21" s="32">
        <v>0.32340848729579802</v>
      </c>
    </row>
    <row r="22" spans="1:8" ht="14.25">
      <c r="A22" s="32">
        <v>21</v>
      </c>
      <c r="B22" s="33">
        <v>35</v>
      </c>
      <c r="C22" s="32">
        <v>43270.008999999998</v>
      </c>
      <c r="D22" s="32">
        <v>894171.78554601804</v>
      </c>
      <c r="E22" s="32">
        <v>815081.60840181599</v>
      </c>
      <c r="F22" s="32">
        <v>79090.177144201894</v>
      </c>
      <c r="G22" s="32">
        <v>815081.60840181599</v>
      </c>
      <c r="H22" s="32">
        <v>8.8450763513977598E-2</v>
      </c>
    </row>
    <row r="23" spans="1:8" ht="14.25">
      <c r="A23" s="32">
        <v>22</v>
      </c>
      <c r="B23" s="33">
        <v>36</v>
      </c>
      <c r="C23" s="32">
        <v>141066.44500000001</v>
      </c>
      <c r="D23" s="32">
        <v>781742.18176637206</v>
      </c>
      <c r="E23" s="32">
        <v>664742.23890265299</v>
      </c>
      <c r="F23" s="32">
        <v>116999.942863719</v>
      </c>
      <c r="G23" s="32">
        <v>664742.23890265299</v>
      </c>
      <c r="H23" s="32">
        <v>0.14966563861163701</v>
      </c>
    </row>
    <row r="24" spans="1:8" ht="14.25">
      <c r="A24" s="32">
        <v>23</v>
      </c>
      <c r="B24" s="33">
        <v>37</v>
      </c>
      <c r="C24" s="32">
        <v>129155.198</v>
      </c>
      <c r="D24" s="32">
        <v>1380623.3212991201</v>
      </c>
      <c r="E24" s="32">
        <v>1216702.22809507</v>
      </c>
      <c r="F24" s="32">
        <v>163921.09320404401</v>
      </c>
      <c r="G24" s="32">
        <v>1216702.22809507</v>
      </c>
      <c r="H24" s="32">
        <v>0.118729772759307</v>
      </c>
    </row>
    <row r="25" spans="1:8" ht="14.25">
      <c r="A25" s="32">
        <v>24</v>
      </c>
      <c r="B25" s="33">
        <v>38</v>
      </c>
      <c r="C25" s="32">
        <v>159977.101</v>
      </c>
      <c r="D25" s="32">
        <v>696340.38507522095</v>
      </c>
      <c r="E25" s="32">
        <v>649469.10611769895</v>
      </c>
      <c r="F25" s="32">
        <v>46871.278957522103</v>
      </c>
      <c r="G25" s="32">
        <v>649469.10611769895</v>
      </c>
      <c r="H25" s="32">
        <v>6.7310872616499096E-2</v>
      </c>
    </row>
    <row r="26" spans="1:8" ht="14.25">
      <c r="A26" s="32">
        <v>25</v>
      </c>
      <c r="B26" s="33">
        <v>39</v>
      </c>
      <c r="C26" s="32">
        <v>101660.923</v>
      </c>
      <c r="D26" s="32">
        <v>159964.505100529</v>
      </c>
      <c r="E26" s="32">
        <v>113144.082475376</v>
      </c>
      <c r="F26" s="32">
        <v>46820.422625153602</v>
      </c>
      <c r="G26" s="32">
        <v>113144.082475376</v>
      </c>
      <c r="H26" s="32">
        <v>0.292692573241354</v>
      </c>
    </row>
    <row r="27" spans="1:8" ht="14.25">
      <c r="A27" s="32">
        <v>26</v>
      </c>
      <c r="B27" s="33">
        <v>40</v>
      </c>
      <c r="C27" s="32">
        <v>15</v>
      </c>
      <c r="D27" s="32">
        <v>57.692399999999999</v>
      </c>
      <c r="E27" s="32">
        <v>46.459499999999998</v>
      </c>
      <c r="F27" s="32">
        <v>11.232900000000001</v>
      </c>
      <c r="G27" s="32">
        <v>46.459499999999998</v>
      </c>
      <c r="H27" s="32">
        <v>0.194703288474738</v>
      </c>
    </row>
    <row r="28" spans="1:8" ht="14.25">
      <c r="A28" s="32">
        <v>27</v>
      </c>
      <c r="B28" s="33">
        <v>42</v>
      </c>
      <c r="C28" s="32">
        <v>10782.343000000001</v>
      </c>
      <c r="D28" s="32">
        <v>112050.94869999999</v>
      </c>
      <c r="E28" s="32">
        <v>97079.252900000007</v>
      </c>
      <c r="F28" s="32">
        <v>14971.6958</v>
      </c>
      <c r="G28" s="32">
        <v>97079.252900000007</v>
      </c>
      <c r="H28" s="32">
        <v>0.13361507397928901</v>
      </c>
    </row>
    <row r="29" spans="1:8" ht="14.25">
      <c r="A29" s="32">
        <v>28</v>
      </c>
      <c r="B29" s="33">
        <v>75</v>
      </c>
      <c r="C29" s="32">
        <v>392</v>
      </c>
      <c r="D29" s="32">
        <v>294602.64957265003</v>
      </c>
      <c r="E29" s="32">
        <v>279426.98376068397</v>
      </c>
      <c r="F29" s="32">
        <v>15175.6658119658</v>
      </c>
      <c r="G29" s="32">
        <v>279426.98376068397</v>
      </c>
      <c r="H29" s="32">
        <v>5.15123195055429E-2</v>
      </c>
    </row>
    <row r="30" spans="1:8" ht="14.25">
      <c r="A30" s="32">
        <v>29</v>
      </c>
      <c r="B30" s="33">
        <v>76</v>
      </c>
      <c r="C30" s="32">
        <v>1940</v>
      </c>
      <c r="D30" s="32">
        <v>396075.40614017099</v>
      </c>
      <c r="E30" s="32">
        <v>372326.01978803403</v>
      </c>
      <c r="F30" s="32">
        <v>23749.3863521368</v>
      </c>
      <c r="G30" s="32">
        <v>372326.01978803403</v>
      </c>
      <c r="H30" s="32">
        <v>5.9961779964019898E-2</v>
      </c>
    </row>
    <row r="31" spans="1:8" ht="14.25">
      <c r="A31" s="32">
        <v>30</v>
      </c>
      <c r="B31" s="33">
        <v>99</v>
      </c>
      <c r="C31" s="32">
        <v>42</v>
      </c>
      <c r="D31" s="32">
        <v>13249.535209137</v>
      </c>
      <c r="E31" s="32">
        <v>11835.845488238399</v>
      </c>
      <c r="F31" s="32">
        <v>1413.6897208985699</v>
      </c>
      <c r="G31" s="32">
        <v>11835.845488238399</v>
      </c>
      <c r="H31" s="32">
        <v>0.10669730662881501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2014-04-14T00:28:23Z</dcterms:modified>
</cp:coreProperties>
</file>