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<sst xmlns="http://schemas.openxmlformats.org/spreadsheetml/2006/main" count="114" uniqueCount="71">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</sst>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12852388.3522</v>
      </c>
      <c r="F3" s="25">
        <f>RA!I7</f>
        <v>1557754.3853</v>
      </c>
      <c r="G3" s="16">
        <f>E3-F3</f>
        <v>11294633.9669</v>
      </c>
      <c r="H3" s="27">
        <f>RA!J7</f>
        <v>12.1203494837857</v>
      </c>
      <c r="I3" s="20">
        <f>SUM(I4:I39)</f>
        <v>12852391.187217981</v>
      </c>
      <c r="J3" s="21">
        <f>SUM(J4:J39)</f>
        <v>11294633.942330971</v>
      </c>
      <c r="K3" s="22">
        <f>E3-I3</f>
        <v>-2.8350179810076952</v>
      </c>
      <c r="L3" s="22">
        <f>G3-J3</f>
        <v>2.4569028988480568E-2</v>
      </c>
    </row>
    <row r="4" spans="1:12">
      <c r="A4" s="38">
        <f>RA!A8</f>
        <v>41745</v>
      </c>
      <c r="B4" s="12">
        <v>12</v>
      </c>
      <c r="C4" s="35" t="s">
        <v>6</v>
      </c>
      <c r="D4" s="35"/>
      <c r="E4" s="15">
        <f>VLOOKUP(C4,RA!B8:D39,3,0)</f>
        <v>475022.23849999998</v>
      </c>
      <c r="F4" s="25">
        <f>VLOOKUP(C4,RA!B8:I43,8,0)</f>
        <v>104671.61930000001</v>
      </c>
      <c r="G4" s="16">
        <f t="shared" ref="G4:G39" si="0">E4-F4</f>
        <v>370350.61919999996</v>
      </c>
      <c r="H4" s="27">
        <f>RA!J8</f>
        <v>22.035098742013901</v>
      </c>
      <c r="I4" s="20">
        <f>VLOOKUP(B4,RMS!B:D,3,FALSE)</f>
        <v>475022.61769487202</v>
      </c>
      <c r="J4" s="21">
        <f>VLOOKUP(B4,RMS!B:E,4,FALSE)</f>
        <v>370350.62288803398</v>
      </c>
      <c r="K4" s="22">
        <f t="shared" ref="K4:K39" si="1">E4-I4</f>
        <v>-0.37919487204635516</v>
      </c>
      <c r="L4" s="22">
        <f t="shared" ref="L4:L39" si="2">G4-J4</f>
        <v>-3.6880340194329619E-3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63557.912400000001</v>
      </c>
      <c r="F5" s="25">
        <f>VLOOKUP(C5,RA!B9:I44,8,0)</f>
        <v>14822.584500000001</v>
      </c>
      <c r="G5" s="16">
        <f t="shared" si="0"/>
        <v>48735.327900000004</v>
      </c>
      <c r="H5" s="27">
        <f>RA!J9</f>
        <v>23.321383507240601</v>
      </c>
      <c r="I5" s="20">
        <f>VLOOKUP(B5,RMS!B:D,3,FALSE)</f>
        <v>63557.9261595719</v>
      </c>
      <c r="J5" s="21">
        <f>VLOOKUP(B5,RMS!B:E,4,FALSE)</f>
        <v>48735.329178360204</v>
      </c>
      <c r="K5" s="22">
        <f t="shared" si="1"/>
        <v>-1.3759571898845024E-2</v>
      </c>
      <c r="L5" s="22">
        <f t="shared" si="2"/>
        <v>-1.2783601996488869E-3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99535.943199999994</v>
      </c>
      <c r="F6" s="25">
        <f>VLOOKUP(C6,RA!B10:I45,8,0)</f>
        <v>28349.1011</v>
      </c>
      <c r="G6" s="16">
        <f t="shared" si="0"/>
        <v>71186.842099999994</v>
      </c>
      <c r="H6" s="27">
        <f>RA!J10</f>
        <v>28.481270371887099</v>
      </c>
      <c r="I6" s="20">
        <f>VLOOKUP(B6,RMS!B:D,3,FALSE)</f>
        <v>99537.784923931598</v>
      </c>
      <c r="J6" s="21">
        <f>VLOOKUP(B6,RMS!B:E,4,FALSE)</f>
        <v>71186.8416606838</v>
      </c>
      <c r="K6" s="22">
        <f t="shared" si="1"/>
        <v>-1.841723931604065</v>
      </c>
      <c r="L6" s="22">
        <f t="shared" si="2"/>
        <v>4.3931619438808411E-4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47485.762799999997</v>
      </c>
      <c r="F7" s="25">
        <f>VLOOKUP(C7,RA!B11:I46,8,0)</f>
        <v>9650.7880000000005</v>
      </c>
      <c r="G7" s="16">
        <f t="shared" si="0"/>
        <v>37834.974799999996</v>
      </c>
      <c r="H7" s="27">
        <f>RA!J11</f>
        <v>20.323540006395302</v>
      </c>
      <c r="I7" s="20">
        <f>VLOOKUP(B7,RMS!B:D,3,FALSE)</f>
        <v>47485.772340170901</v>
      </c>
      <c r="J7" s="21">
        <f>VLOOKUP(B7,RMS!B:E,4,FALSE)</f>
        <v>37834.974704273503</v>
      </c>
      <c r="K7" s="22">
        <f t="shared" si="1"/>
        <v>-9.5401709040743299E-3</v>
      </c>
      <c r="L7" s="22">
        <f t="shared" si="2"/>
        <v>9.5726492872927338E-5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132933.9351</v>
      </c>
      <c r="F8" s="25">
        <f>VLOOKUP(C8,RA!B12:I47,8,0)</f>
        <v>34430.842600000004</v>
      </c>
      <c r="G8" s="16">
        <f t="shared" si="0"/>
        <v>98503.092499999999</v>
      </c>
      <c r="H8" s="27">
        <f>RA!J12</f>
        <v>25.900717205203701</v>
      </c>
      <c r="I8" s="20">
        <f>VLOOKUP(B8,RMS!B:D,3,FALSE)</f>
        <v>132933.93837777799</v>
      </c>
      <c r="J8" s="21">
        <f>VLOOKUP(B8,RMS!B:E,4,FALSE)</f>
        <v>98503.093317948704</v>
      </c>
      <c r="K8" s="22">
        <f t="shared" si="1"/>
        <v>-3.2777779852040112E-3</v>
      </c>
      <c r="L8" s="22">
        <f t="shared" si="2"/>
        <v>-8.1794870493467897E-4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247845.28289999999</v>
      </c>
      <c r="F9" s="25">
        <f>VLOOKUP(C9,RA!B13:I48,8,0)</f>
        <v>68755.158800000005</v>
      </c>
      <c r="G9" s="16">
        <f t="shared" si="0"/>
        <v>179090.12409999999</v>
      </c>
      <c r="H9" s="27">
        <f>RA!J13</f>
        <v>27.741160935365102</v>
      </c>
      <c r="I9" s="20">
        <f>VLOOKUP(B9,RMS!B:D,3,FALSE)</f>
        <v>247845.45541025599</v>
      </c>
      <c r="J9" s="21">
        <f>VLOOKUP(B9,RMS!B:E,4,FALSE)</f>
        <v>179090.12348034201</v>
      </c>
      <c r="K9" s="22">
        <f t="shared" si="1"/>
        <v>-0.17251025600126013</v>
      </c>
      <c r="L9" s="22">
        <f t="shared" si="2"/>
        <v>6.1965797794982791E-4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114893.7705</v>
      </c>
      <c r="F10" s="25">
        <f>VLOOKUP(C10,RA!B14:I49,8,0)</f>
        <v>22441.345600000001</v>
      </c>
      <c r="G10" s="16">
        <f t="shared" si="0"/>
        <v>92452.424899999998</v>
      </c>
      <c r="H10" s="27">
        <f>RA!J14</f>
        <v>19.532256189642599</v>
      </c>
      <c r="I10" s="20">
        <f>VLOOKUP(B10,RMS!B:D,3,FALSE)</f>
        <v>114893.763970085</v>
      </c>
      <c r="J10" s="21">
        <f>VLOOKUP(B10,RMS!B:E,4,FALSE)</f>
        <v>92452.422827350398</v>
      </c>
      <c r="K10" s="22">
        <f t="shared" si="1"/>
        <v>6.5299150010105222E-3</v>
      </c>
      <c r="L10" s="22">
        <f t="shared" si="2"/>
        <v>2.0726496004499495E-3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124790.0861</v>
      </c>
      <c r="F11" s="25">
        <f>VLOOKUP(C11,RA!B15:I50,8,0)</f>
        <v>25787.062900000001</v>
      </c>
      <c r="G11" s="16">
        <f t="shared" si="0"/>
        <v>99003.023199999996</v>
      </c>
      <c r="H11" s="27">
        <f>RA!J15</f>
        <v>20.664352198086998</v>
      </c>
      <c r="I11" s="20">
        <f>VLOOKUP(B11,RMS!B:D,3,FALSE)</f>
        <v>124790.18830769201</v>
      </c>
      <c r="J11" s="21">
        <f>VLOOKUP(B11,RMS!B:E,4,FALSE)</f>
        <v>99003.0257094017</v>
      </c>
      <c r="K11" s="22">
        <f t="shared" si="1"/>
        <v>-0.10220769200532231</v>
      </c>
      <c r="L11" s="22">
        <f t="shared" si="2"/>
        <v>-2.5094017037190497E-3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620797.73640000005</v>
      </c>
      <c r="F12" s="25">
        <f>VLOOKUP(C12,RA!B16:I51,8,0)</f>
        <v>40122.583500000001</v>
      </c>
      <c r="G12" s="16">
        <f t="shared" si="0"/>
        <v>580675.1529000001</v>
      </c>
      <c r="H12" s="27">
        <f>RA!J16</f>
        <v>6.4630685885986701</v>
      </c>
      <c r="I12" s="20">
        <f>VLOOKUP(B12,RMS!B:D,3,FALSE)</f>
        <v>620797.56240000005</v>
      </c>
      <c r="J12" s="21">
        <f>VLOOKUP(B12,RMS!B:E,4,FALSE)</f>
        <v>580675.15289999999</v>
      </c>
      <c r="K12" s="22">
        <f t="shared" si="1"/>
        <v>0.17399999999906868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394833.00910000002</v>
      </c>
      <c r="F13" s="25">
        <f>VLOOKUP(C13,RA!B17:I52,8,0)</f>
        <v>49732.556499999999</v>
      </c>
      <c r="G13" s="16">
        <f t="shared" si="0"/>
        <v>345100.45260000002</v>
      </c>
      <c r="H13" s="27">
        <f>RA!J17</f>
        <v>12.5958456749507</v>
      </c>
      <c r="I13" s="20">
        <f>VLOOKUP(B13,RMS!B:D,3,FALSE)</f>
        <v>394833.04146068398</v>
      </c>
      <c r="J13" s="21">
        <f>VLOOKUP(B13,RMS!B:E,4,FALSE)</f>
        <v>345100.452663248</v>
      </c>
      <c r="K13" s="22">
        <f t="shared" si="1"/>
        <v>-3.2360683951992542E-2</v>
      </c>
      <c r="L13" s="22">
        <f t="shared" si="2"/>
        <v>-6.3247978687286377E-5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1297252.0608000001</v>
      </c>
      <c r="F14" s="25">
        <f>VLOOKUP(C14,RA!B18:I53,8,0)</f>
        <v>159415.7219</v>
      </c>
      <c r="G14" s="16">
        <f t="shared" si="0"/>
        <v>1137836.3389000001</v>
      </c>
      <c r="H14" s="27">
        <f>RA!J18</f>
        <v>12.288723735130599</v>
      </c>
      <c r="I14" s="20">
        <f>VLOOKUP(B14,RMS!B:D,3,FALSE)</f>
        <v>1297252.1485905999</v>
      </c>
      <c r="J14" s="21">
        <f>VLOOKUP(B14,RMS!B:E,4,FALSE)</f>
        <v>1137836.3390538499</v>
      </c>
      <c r="K14" s="22">
        <f t="shared" si="1"/>
        <v>-8.7790599791333079E-2</v>
      </c>
      <c r="L14" s="22">
        <f t="shared" si="2"/>
        <v>-1.5384983271360397E-4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807523.56799999997</v>
      </c>
      <c r="F15" s="25">
        <f>VLOOKUP(C15,RA!B19:I54,8,0)</f>
        <v>44841.574099999998</v>
      </c>
      <c r="G15" s="16">
        <f t="shared" si="0"/>
        <v>762681.9939</v>
      </c>
      <c r="H15" s="27">
        <f>RA!J19</f>
        <v>5.55297404025736</v>
      </c>
      <c r="I15" s="20">
        <f>VLOOKUP(B15,RMS!B:D,3,FALSE)</f>
        <v>807523.565900855</v>
      </c>
      <c r="J15" s="21">
        <f>VLOOKUP(B15,RMS!B:E,4,FALSE)</f>
        <v>762681.99319658102</v>
      </c>
      <c r="K15" s="22">
        <f t="shared" si="1"/>
        <v>2.099144970998168E-3</v>
      </c>
      <c r="L15" s="22">
        <f t="shared" si="2"/>
        <v>7.0341897662729025E-4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695601.96180000005</v>
      </c>
      <c r="F16" s="25">
        <f>VLOOKUP(C16,RA!B20:I55,8,0)</f>
        <v>53349.307999999997</v>
      </c>
      <c r="G16" s="16">
        <f t="shared" si="0"/>
        <v>642252.65380000009</v>
      </c>
      <c r="H16" s="27">
        <f>RA!J20</f>
        <v>7.6695166100378298</v>
      </c>
      <c r="I16" s="20">
        <f>VLOOKUP(B16,RMS!B:D,3,FALSE)</f>
        <v>695602.04249999998</v>
      </c>
      <c r="J16" s="21">
        <f>VLOOKUP(B16,RMS!B:E,4,FALSE)</f>
        <v>642252.65379999997</v>
      </c>
      <c r="K16" s="22">
        <f t="shared" si="1"/>
        <v>-8.0699999933131039E-2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263585.75319999998</v>
      </c>
      <c r="F17" s="25">
        <f>VLOOKUP(C17,RA!B21:I56,8,0)</f>
        <v>35782.602500000001</v>
      </c>
      <c r="G17" s="16">
        <f t="shared" si="0"/>
        <v>227803.15069999997</v>
      </c>
      <c r="H17" s="27">
        <f>RA!J21</f>
        <v>13.5753173552022</v>
      </c>
      <c r="I17" s="20">
        <f>VLOOKUP(B17,RMS!B:D,3,FALSE)</f>
        <v>263585.63755599398</v>
      </c>
      <c r="J17" s="21">
        <f>VLOOKUP(B17,RMS!B:E,4,FALSE)</f>
        <v>227803.15051699599</v>
      </c>
      <c r="K17" s="22">
        <f t="shared" si="1"/>
        <v>0.11564400600036606</v>
      </c>
      <c r="L17" s="22">
        <f t="shared" si="2"/>
        <v>1.8300398369319737E-4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945168.95420000004</v>
      </c>
      <c r="F18" s="25">
        <f>VLOOKUP(C18,RA!B22:I57,8,0)</f>
        <v>118137.1048</v>
      </c>
      <c r="G18" s="16">
        <f t="shared" si="0"/>
        <v>827031.84940000006</v>
      </c>
      <c r="H18" s="27">
        <f>RA!J22</f>
        <v>12.499046257818801</v>
      </c>
      <c r="I18" s="20">
        <f>VLOOKUP(B18,RMS!B:D,3,FALSE)</f>
        <v>945168.90280000004</v>
      </c>
      <c r="J18" s="21">
        <f>VLOOKUP(B18,RMS!B:E,4,FALSE)</f>
        <v>827031.84979999997</v>
      </c>
      <c r="K18" s="22">
        <f t="shared" si="1"/>
        <v>5.1399999996647239E-2</v>
      </c>
      <c r="L18" s="22">
        <f t="shared" si="2"/>
        <v>-3.999999025836587E-4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2089559.382</v>
      </c>
      <c r="F19" s="25">
        <f>VLOOKUP(C19,RA!B23:I58,8,0)</f>
        <v>138666.31690000001</v>
      </c>
      <c r="G19" s="16">
        <f t="shared" si="0"/>
        <v>1950893.0651</v>
      </c>
      <c r="H19" s="27">
        <f>RA!J23</f>
        <v>6.6361510514851698</v>
      </c>
      <c r="I19" s="20">
        <f>VLOOKUP(B19,RMS!B:D,3,FALSE)</f>
        <v>2089560.07301282</v>
      </c>
      <c r="J19" s="21">
        <f>VLOOKUP(B19,RMS!B:E,4,FALSE)</f>
        <v>1950893.0976666701</v>
      </c>
      <c r="K19" s="22">
        <f t="shared" si="1"/>
        <v>-0.69101281999610364</v>
      </c>
      <c r="L19" s="22">
        <f t="shared" si="2"/>
        <v>-3.2566670095548034E-2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184853.12890000001</v>
      </c>
      <c r="F20" s="25">
        <f>VLOOKUP(C20,RA!B24:I59,8,0)</f>
        <v>33158.063900000001</v>
      </c>
      <c r="G20" s="16">
        <f t="shared" si="0"/>
        <v>151695.065</v>
      </c>
      <c r="H20" s="27">
        <f>RA!J24</f>
        <v>17.937518340810701</v>
      </c>
      <c r="I20" s="20">
        <f>VLOOKUP(B20,RMS!B:D,3,FALSE)</f>
        <v>184853.11525715899</v>
      </c>
      <c r="J20" s="21">
        <f>VLOOKUP(B20,RMS!B:E,4,FALSE)</f>
        <v>151695.068243024</v>
      </c>
      <c r="K20" s="22">
        <f t="shared" si="1"/>
        <v>1.3642841018736362E-2</v>
      </c>
      <c r="L20" s="22">
        <f t="shared" si="2"/>
        <v>-3.2430239953100681E-3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152877.1324</v>
      </c>
      <c r="F21" s="25">
        <f>VLOOKUP(C21,RA!B25:I60,8,0)</f>
        <v>12821.5499</v>
      </c>
      <c r="G21" s="16">
        <f t="shared" si="0"/>
        <v>140055.58249999999</v>
      </c>
      <c r="H21" s="27">
        <f>RA!J25</f>
        <v>8.3868330722299707</v>
      </c>
      <c r="I21" s="20">
        <f>VLOOKUP(B21,RMS!B:D,3,FALSE)</f>
        <v>152877.13209648299</v>
      </c>
      <c r="J21" s="21">
        <f>VLOOKUP(B21,RMS!B:E,4,FALSE)</f>
        <v>140055.58208733</v>
      </c>
      <c r="K21" s="22">
        <f t="shared" si="1"/>
        <v>3.0351700843311846E-4</v>
      </c>
      <c r="L21" s="22">
        <f t="shared" si="2"/>
        <v>4.126699932385236E-4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408054.13390000002</v>
      </c>
      <c r="F22" s="25">
        <f>VLOOKUP(C22,RA!B26:I61,8,0)</f>
        <v>96747.702799999999</v>
      </c>
      <c r="G22" s="16">
        <f t="shared" si="0"/>
        <v>311306.43110000005</v>
      </c>
      <c r="H22" s="27">
        <f>RA!J26</f>
        <v>23.709526448201501</v>
      </c>
      <c r="I22" s="20">
        <f>VLOOKUP(B22,RMS!B:D,3,FALSE)</f>
        <v>408054.10097899602</v>
      </c>
      <c r="J22" s="21">
        <f>VLOOKUP(B22,RMS!B:E,4,FALSE)</f>
        <v>311306.42394161603</v>
      </c>
      <c r="K22" s="22">
        <f t="shared" si="1"/>
        <v>3.2921003992669284E-2</v>
      </c>
      <c r="L22" s="22">
        <f t="shared" si="2"/>
        <v>7.158384018111974E-3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200304.88519999999</v>
      </c>
      <c r="F23" s="25">
        <f>VLOOKUP(C23,RA!B27:I62,8,0)</f>
        <v>65804.704299999998</v>
      </c>
      <c r="G23" s="16">
        <f t="shared" si="0"/>
        <v>134500.18089999998</v>
      </c>
      <c r="H23" s="27">
        <f>RA!J27</f>
        <v>32.852271293481202</v>
      </c>
      <c r="I23" s="20">
        <f>VLOOKUP(B23,RMS!B:D,3,FALSE)</f>
        <v>200304.86809234601</v>
      </c>
      <c r="J23" s="21">
        <f>VLOOKUP(B23,RMS!B:E,4,FALSE)</f>
        <v>134500.18651583599</v>
      </c>
      <c r="K23" s="22">
        <f t="shared" si="1"/>
        <v>1.710765398456715E-2</v>
      </c>
      <c r="L23" s="22">
        <f t="shared" si="2"/>
        <v>-5.6158360093832016E-3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634725.44839999999</v>
      </c>
      <c r="F24" s="25">
        <f>VLOOKUP(C24,RA!B28:I63,8,0)</f>
        <v>51158.488899999997</v>
      </c>
      <c r="G24" s="16">
        <f t="shared" si="0"/>
        <v>583566.9595</v>
      </c>
      <c r="H24" s="27">
        <f>RA!J28</f>
        <v>8.05993977852299</v>
      </c>
      <c r="I24" s="20">
        <f>VLOOKUP(B24,RMS!B:D,3,FALSE)</f>
        <v>634725.44824159297</v>
      </c>
      <c r="J24" s="21">
        <f>VLOOKUP(B24,RMS!B:E,4,FALSE)</f>
        <v>583566.97210403997</v>
      </c>
      <c r="K24" s="22">
        <f t="shared" si="1"/>
        <v>1.5840702690184116E-4</v>
      </c>
      <c r="L24" s="22">
        <f t="shared" si="2"/>
        <v>-1.2604039977304637E-2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621043.26</v>
      </c>
      <c r="F25" s="25">
        <f>VLOOKUP(C25,RA!B29:I64,8,0)</f>
        <v>85557.496799999994</v>
      </c>
      <c r="G25" s="16">
        <f t="shared" si="0"/>
        <v>535485.76320000004</v>
      </c>
      <c r="H25" s="27">
        <f>RA!J29</f>
        <v>13.776414995631701</v>
      </c>
      <c r="I25" s="20">
        <f>VLOOKUP(B25,RMS!B:D,3,FALSE)</f>
        <v>621043.259327434</v>
      </c>
      <c r="J25" s="21">
        <f>VLOOKUP(B25,RMS!B:E,4,FALSE)</f>
        <v>535485.75766709598</v>
      </c>
      <c r="K25" s="22">
        <f t="shared" si="1"/>
        <v>6.7256600596010685E-4</v>
      </c>
      <c r="L25" s="22">
        <f t="shared" si="2"/>
        <v>5.5329040624201298E-3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991496.79480000003</v>
      </c>
      <c r="F26" s="25">
        <f>VLOOKUP(C26,RA!B30:I65,8,0)</f>
        <v>143378.93280000001</v>
      </c>
      <c r="G26" s="16">
        <f t="shared" si="0"/>
        <v>848117.86199999996</v>
      </c>
      <c r="H26" s="27">
        <f>RA!J30</f>
        <v>14.460856913705101</v>
      </c>
      <c r="I26" s="20">
        <f>VLOOKUP(B26,RMS!B:D,3,FALSE)</f>
        <v>991496.75726814196</v>
      </c>
      <c r="J26" s="21">
        <f>VLOOKUP(B26,RMS!B:E,4,FALSE)</f>
        <v>848117.84624101501</v>
      </c>
      <c r="K26" s="22">
        <f t="shared" si="1"/>
        <v>3.7531858077272773E-2</v>
      </c>
      <c r="L26" s="22">
        <f t="shared" si="2"/>
        <v>1.5758984955027699E-2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510826.92430000001</v>
      </c>
      <c r="F27" s="25">
        <f>VLOOKUP(C27,RA!B31:I66,8,0)</f>
        <v>37256.387699999999</v>
      </c>
      <c r="G27" s="16">
        <f t="shared" si="0"/>
        <v>473570.53659999999</v>
      </c>
      <c r="H27" s="27">
        <f>RA!J31</f>
        <v>7.2933484763070098</v>
      </c>
      <c r="I27" s="20">
        <f>VLOOKUP(B27,RMS!B:D,3,FALSE)</f>
        <v>510826.89437256602</v>
      </c>
      <c r="J27" s="21">
        <f>VLOOKUP(B27,RMS!B:E,4,FALSE)</f>
        <v>473570.49340530997</v>
      </c>
      <c r="K27" s="22">
        <f t="shared" si="1"/>
        <v>2.992743399227038E-2</v>
      </c>
      <c r="L27" s="22">
        <f t="shared" si="2"/>
        <v>4.3194690020754933E-2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112081.152</v>
      </c>
      <c r="F28" s="25">
        <f>VLOOKUP(C28,RA!B32:I67,8,0)</f>
        <v>35182.892099999997</v>
      </c>
      <c r="G28" s="16">
        <f t="shared" si="0"/>
        <v>76898.259900000005</v>
      </c>
      <c r="H28" s="27">
        <f>RA!J32</f>
        <v>31.390551820880599</v>
      </c>
      <c r="I28" s="20">
        <f>VLOOKUP(B28,RMS!B:D,3,FALSE)</f>
        <v>112081.059787316</v>
      </c>
      <c r="J28" s="21">
        <f>VLOOKUP(B28,RMS!B:E,4,FALSE)</f>
        <v>76898.248828347205</v>
      </c>
      <c r="K28" s="22">
        <f t="shared" si="1"/>
        <v>9.221268400142435E-2</v>
      </c>
      <c r="L28" s="22">
        <f t="shared" si="2"/>
        <v>1.1071652799728326E-2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11.538500000000001</v>
      </c>
      <c r="F29" s="25">
        <f>VLOOKUP(C29,RA!B33:I68,8,0)</f>
        <v>2.2465999999999999</v>
      </c>
      <c r="G29" s="16">
        <f t="shared" si="0"/>
        <v>9.2919000000000018</v>
      </c>
      <c r="H29" s="27">
        <f>RA!J33</f>
        <v>19.470468431771899</v>
      </c>
      <c r="I29" s="20">
        <f>VLOOKUP(B29,RMS!B:D,3,FALSE)</f>
        <v>11.538500000000001</v>
      </c>
      <c r="J29" s="21">
        <f>VLOOKUP(B29,RMS!B:E,4,FALSE)</f>
        <v>9.2919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76832.954199999993</v>
      </c>
      <c r="F31" s="25">
        <f>VLOOKUP(C31,RA!B35:I70,8,0)</f>
        <v>9534.2546000000002</v>
      </c>
      <c r="G31" s="16">
        <f t="shared" si="0"/>
        <v>67298.699599999993</v>
      </c>
      <c r="H31" s="27">
        <f>RA!J35</f>
        <v>12.409069388614</v>
      </c>
      <c r="I31" s="20">
        <f>VLOOKUP(B31,RMS!B:D,3,FALSE)</f>
        <v>76832.954400000002</v>
      </c>
      <c r="J31" s="21">
        <f>VLOOKUP(B31,RMS!B:E,4,FALSE)</f>
        <v>67298.699900000007</v>
      </c>
      <c r="K31" s="22">
        <f t="shared" si="1"/>
        <v>-2.0000000949949026E-4</v>
      </c>
      <c r="L31" s="22">
        <f t="shared" si="2"/>
        <v>-3.0000001424923539E-4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192662.39319999999</v>
      </c>
      <c r="F35" s="25">
        <f>VLOOKUP(C35,RA!B8:I74,8,0)</f>
        <v>9308.1118000000006</v>
      </c>
      <c r="G35" s="16">
        <f t="shared" si="0"/>
        <v>183354.28139999998</v>
      </c>
      <c r="H35" s="27">
        <f>RA!J39</f>
        <v>4.8313070575934303</v>
      </c>
      <c r="I35" s="20">
        <f>VLOOKUP(B35,RMS!B:D,3,FALSE)</f>
        <v>192662.39316239301</v>
      </c>
      <c r="J35" s="21">
        <f>VLOOKUP(B35,RMS!B:E,4,FALSE)</f>
        <v>183354.282051282</v>
      </c>
      <c r="K35" s="22">
        <f t="shared" si="1"/>
        <v>3.7606980185955763E-5</v>
      </c>
      <c r="L35" s="22">
        <f t="shared" si="2"/>
        <v>-6.5128202550113201E-4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272781.9852</v>
      </c>
      <c r="F36" s="25">
        <f>VLOOKUP(C36,RA!B8:I75,8,0)</f>
        <v>18869.293900000001</v>
      </c>
      <c r="G36" s="16">
        <f t="shared" si="0"/>
        <v>253912.69130000001</v>
      </c>
      <c r="H36" s="27">
        <f>RA!J40</f>
        <v>6.9173533898014901</v>
      </c>
      <c r="I36" s="20">
        <f>VLOOKUP(B36,RMS!B:D,3,FALSE)</f>
        <v>272781.98012735002</v>
      </c>
      <c r="J36" s="21">
        <f>VLOOKUP(B36,RMS!B:E,4,FALSE)</f>
        <v>253912.689779487</v>
      </c>
      <c r="K36" s="22">
        <f t="shared" si="1"/>
        <v>5.0726499757729471E-3</v>
      </c>
      <c r="L36" s="22">
        <f t="shared" si="2"/>
        <v>1.5205130039248616E-3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73449.264200000005</v>
      </c>
      <c r="F39" s="25">
        <f>VLOOKUP(C39,RA!B8:I78,8,0)</f>
        <v>10017.9882</v>
      </c>
      <c r="G39" s="16">
        <f t="shared" si="0"/>
        <v>63431.276000000005</v>
      </c>
      <c r="H39" s="27">
        <f>RA!J43</f>
        <v>13.639330916537601</v>
      </c>
      <c r="I39" s="20">
        <f>VLOOKUP(B39,RMS!B:D,3,FALSE)</f>
        <v>73449.264200892503</v>
      </c>
      <c r="J39" s="21">
        <f>VLOOKUP(B39,RMS!B:E,4,FALSE)</f>
        <v>63431.276302851496</v>
      </c>
      <c r="K39" s="22">
        <f t="shared" si="1"/>
        <v>-8.9249806478619576E-7</v>
      </c>
      <c r="L39" s="22">
        <f t="shared" si="2"/>
        <v>-3.0285149114206433E-4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12852388.3522</v>
      </c>
      <c r="E7" s="62">
        <v>15650799</v>
      </c>
      <c r="F7" s="63">
        <v>82.119694669901506</v>
      </c>
      <c r="G7" s="62">
        <v>11383858.329299999</v>
      </c>
      <c r="H7" s="63">
        <v>12.900108033848801</v>
      </c>
      <c r="I7" s="62">
        <v>1557754.3853</v>
      </c>
      <c r="J7" s="63">
        <v>12.1203494837857</v>
      </c>
      <c r="K7" s="62">
        <v>1433627.2585</v>
      </c>
      <c r="L7" s="63">
        <v>12.593509309669701</v>
      </c>
      <c r="M7" s="63">
        <v>8.6582566049890994E-2</v>
      </c>
      <c r="N7" s="62">
        <v>254212996.71509999</v>
      </c>
      <c r="O7" s="62">
        <v>2399216128.3831</v>
      </c>
      <c r="P7" s="62">
        <v>778033</v>
      </c>
      <c r="Q7" s="62">
        <v>752878</v>
      </c>
      <c r="R7" s="63">
        <v>3.3411787832822801</v>
      </c>
      <c r="S7" s="62">
        <v>16.519078692291998</v>
      </c>
      <c r="T7" s="62">
        <v>16.163046730014699</v>
      </c>
      <c r="U7" s="64">
        <v>2.1552773548044102</v>
      </c>
      <c r="V7" s="52"/>
      <c r="W7" s="52"/>
    </row>
    <row r="8" spans="1:23" ht="14.25" thickBot="1">
      <c r="A8" s="49">
        <v>41745</v>
      </c>
      <c r="B8" s="39" t="s">
        <v>6</v>
      </c>
      <c r="C8" s="40"/>
      <c r="D8" s="65">
        <v>475022.23849999998</v>
      </c>
      <c r="E8" s="65">
        <v>498554</v>
      </c>
      <c r="F8" s="66">
        <v>95.279997452632998</v>
      </c>
      <c r="G8" s="65">
        <v>393994.82179999998</v>
      </c>
      <c r="H8" s="66">
        <v>20.565604474144902</v>
      </c>
      <c r="I8" s="65">
        <v>104671.61930000001</v>
      </c>
      <c r="J8" s="66">
        <v>22.035098742013901</v>
      </c>
      <c r="K8" s="65">
        <v>86331.955000000002</v>
      </c>
      <c r="L8" s="66">
        <v>21.911951686467599</v>
      </c>
      <c r="M8" s="66">
        <v>0.21243193554460801</v>
      </c>
      <c r="N8" s="65">
        <v>8387705.9806000004</v>
      </c>
      <c r="O8" s="65">
        <v>97371335.809100002</v>
      </c>
      <c r="P8" s="65">
        <v>21582</v>
      </c>
      <c r="Q8" s="65">
        <v>21516</v>
      </c>
      <c r="R8" s="66">
        <v>0.306748466257667</v>
      </c>
      <c r="S8" s="65">
        <v>22.010112060976699</v>
      </c>
      <c r="T8" s="65">
        <v>21.757053323108401</v>
      </c>
      <c r="U8" s="67">
        <v>1.14973852548903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63557.912400000001</v>
      </c>
      <c r="E9" s="65">
        <v>78464</v>
      </c>
      <c r="F9" s="66">
        <v>81.002641211256105</v>
      </c>
      <c r="G9" s="65">
        <v>62604.588000000003</v>
      </c>
      <c r="H9" s="66">
        <v>1.52277082312242</v>
      </c>
      <c r="I9" s="65">
        <v>14822.584500000001</v>
      </c>
      <c r="J9" s="66">
        <v>23.321383507240601</v>
      </c>
      <c r="K9" s="65">
        <v>13455.3336</v>
      </c>
      <c r="L9" s="66">
        <v>21.492567924893901</v>
      </c>
      <c r="M9" s="66">
        <v>0.101614046938234</v>
      </c>
      <c r="N9" s="65">
        <v>1539083.9469999999</v>
      </c>
      <c r="O9" s="65">
        <v>16400476.6194</v>
      </c>
      <c r="P9" s="65">
        <v>3780</v>
      </c>
      <c r="Q9" s="65">
        <v>3678</v>
      </c>
      <c r="R9" s="66">
        <v>2.7732463295269101</v>
      </c>
      <c r="S9" s="65">
        <v>16.814262539682499</v>
      </c>
      <c r="T9" s="65">
        <v>16.440597607395301</v>
      </c>
      <c r="U9" s="67">
        <v>2.22230937220916</v>
      </c>
      <c r="V9" s="52"/>
      <c r="W9" s="52"/>
    </row>
    <row r="10" spans="1:23" ht="14.25" thickBot="1">
      <c r="A10" s="50"/>
      <c r="B10" s="39" t="s">
        <v>8</v>
      </c>
      <c r="C10" s="40"/>
      <c r="D10" s="65">
        <v>99535.943199999994</v>
      </c>
      <c r="E10" s="65">
        <v>119382</v>
      </c>
      <c r="F10" s="66">
        <v>83.376005763012898</v>
      </c>
      <c r="G10" s="65">
        <v>90358.882700000002</v>
      </c>
      <c r="H10" s="66">
        <v>10.156235032773401</v>
      </c>
      <c r="I10" s="65">
        <v>28349.1011</v>
      </c>
      <c r="J10" s="66">
        <v>28.481270371887099</v>
      </c>
      <c r="K10" s="65">
        <v>23587.0527</v>
      </c>
      <c r="L10" s="66">
        <v>26.1037454151699</v>
      </c>
      <c r="M10" s="66">
        <v>0.201892472983706</v>
      </c>
      <c r="N10" s="65">
        <v>2191507.7485000002</v>
      </c>
      <c r="O10" s="65">
        <v>23159662.1138</v>
      </c>
      <c r="P10" s="65">
        <v>76611</v>
      </c>
      <c r="Q10" s="65">
        <v>72870</v>
      </c>
      <c r="R10" s="66">
        <v>5.1337999176615901</v>
      </c>
      <c r="S10" s="65">
        <v>1.29923827126653</v>
      </c>
      <c r="T10" s="65">
        <v>1.4361954315904999</v>
      </c>
      <c r="U10" s="67">
        <v>-10.5413428277837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47485.762799999997</v>
      </c>
      <c r="E11" s="65">
        <v>47313</v>
      </c>
      <c r="F11" s="66">
        <v>100.365148690635</v>
      </c>
      <c r="G11" s="65">
        <v>41786.409099999997</v>
      </c>
      <c r="H11" s="66">
        <v>13.63925214622</v>
      </c>
      <c r="I11" s="65">
        <v>9650.7880000000005</v>
      </c>
      <c r="J11" s="66">
        <v>20.323540006395302</v>
      </c>
      <c r="K11" s="65">
        <v>7363.1917999999996</v>
      </c>
      <c r="L11" s="66">
        <v>17.621020706467</v>
      </c>
      <c r="M11" s="66">
        <v>0.31067996897758399</v>
      </c>
      <c r="N11" s="65">
        <v>754728.68070000003</v>
      </c>
      <c r="O11" s="65">
        <v>9993622.1286999993</v>
      </c>
      <c r="P11" s="65">
        <v>2475</v>
      </c>
      <c r="Q11" s="65">
        <v>2397</v>
      </c>
      <c r="R11" s="66">
        <v>3.2540675844805902</v>
      </c>
      <c r="S11" s="65">
        <v>19.1861667878788</v>
      </c>
      <c r="T11" s="65">
        <v>19.273086399666301</v>
      </c>
      <c r="U11" s="67">
        <v>-0.45303271231007203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132933.9351</v>
      </c>
      <c r="E12" s="65">
        <v>146223</v>
      </c>
      <c r="F12" s="66">
        <v>90.911782072587798</v>
      </c>
      <c r="G12" s="65">
        <v>114883.5144</v>
      </c>
      <c r="H12" s="66">
        <v>15.7119329037518</v>
      </c>
      <c r="I12" s="65">
        <v>34430.842600000004</v>
      </c>
      <c r="J12" s="66">
        <v>25.900717205203701</v>
      </c>
      <c r="K12" s="65">
        <v>17223.914100000002</v>
      </c>
      <c r="L12" s="66">
        <v>14.9925027885463</v>
      </c>
      <c r="M12" s="66">
        <v>0.99901383623365902</v>
      </c>
      <c r="N12" s="65">
        <v>2009013.6195</v>
      </c>
      <c r="O12" s="65">
        <v>27107301.3906</v>
      </c>
      <c r="P12" s="65">
        <v>1234</v>
      </c>
      <c r="Q12" s="65">
        <v>1037</v>
      </c>
      <c r="R12" s="66">
        <v>18.997107039537099</v>
      </c>
      <c r="S12" s="65">
        <v>107.72604141004901</v>
      </c>
      <c r="T12" s="65">
        <v>98.088753616200606</v>
      </c>
      <c r="U12" s="67">
        <v>8.9461078005871002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247845.28289999999</v>
      </c>
      <c r="E13" s="65">
        <v>276195</v>
      </c>
      <c r="F13" s="66">
        <v>89.735615380437693</v>
      </c>
      <c r="G13" s="65">
        <v>228292.49350000001</v>
      </c>
      <c r="H13" s="66">
        <v>8.56479733530964</v>
      </c>
      <c r="I13" s="65">
        <v>68755.158800000005</v>
      </c>
      <c r="J13" s="66">
        <v>27.741160935365102</v>
      </c>
      <c r="K13" s="65">
        <v>55955.267699999997</v>
      </c>
      <c r="L13" s="66">
        <v>24.510340590765001</v>
      </c>
      <c r="M13" s="66">
        <v>0.22875220915081099</v>
      </c>
      <c r="N13" s="65">
        <v>4202907.2483000001</v>
      </c>
      <c r="O13" s="65">
        <v>47939214.103200004</v>
      </c>
      <c r="P13" s="65">
        <v>10722</v>
      </c>
      <c r="Q13" s="65">
        <v>10382</v>
      </c>
      <c r="R13" s="66">
        <v>3.2748988634174498</v>
      </c>
      <c r="S13" s="65">
        <v>23.1155831841074</v>
      </c>
      <c r="T13" s="65">
        <v>23.052541841648999</v>
      </c>
      <c r="U13" s="67">
        <v>0.27272226686357598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114893.7705</v>
      </c>
      <c r="E14" s="65">
        <v>133670</v>
      </c>
      <c r="F14" s="66">
        <v>85.953295803097205</v>
      </c>
      <c r="G14" s="65">
        <v>110935.182</v>
      </c>
      <c r="H14" s="66">
        <v>3.5683796867976598</v>
      </c>
      <c r="I14" s="65">
        <v>22441.345600000001</v>
      </c>
      <c r="J14" s="66">
        <v>19.532256189642599</v>
      </c>
      <c r="K14" s="65">
        <v>18615.6895</v>
      </c>
      <c r="L14" s="66">
        <v>16.780690457604301</v>
      </c>
      <c r="M14" s="66">
        <v>0.20550708583746</v>
      </c>
      <c r="N14" s="65">
        <v>2174712.6140999999</v>
      </c>
      <c r="O14" s="65">
        <v>20811125.7203</v>
      </c>
      <c r="P14" s="65">
        <v>1880</v>
      </c>
      <c r="Q14" s="65">
        <v>1731</v>
      </c>
      <c r="R14" s="66">
        <v>8.6077411900635603</v>
      </c>
      <c r="S14" s="65">
        <v>61.113707712766001</v>
      </c>
      <c r="T14" s="65">
        <v>60.608735239745798</v>
      </c>
      <c r="U14" s="67">
        <v>0.82628348355743797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124790.0861</v>
      </c>
      <c r="E15" s="65">
        <v>116085</v>
      </c>
      <c r="F15" s="66">
        <v>107.498889692897</v>
      </c>
      <c r="G15" s="65">
        <v>88767.132700000002</v>
      </c>
      <c r="H15" s="66">
        <v>40.581409249461998</v>
      </c>
      <c r="I15" s="65">
        <v>25787.062900000001</v>
      </c>
      <c r="J15" s="66">
        <v>20.664352198086998</v>
      </c>
      <c r="K15" s="65">
        <v>14098.186400000001</v>
      </c>
      <c r="L15" s="66">
        <v>15.8822144764399</v>
      </c>
      <c r="M15" s="66">
        <v>0.82910497622587798</v>
      </c>
      <c r="N15" s="65">
        <v>2018436.3529000001</v>
      </c>
      <c r="O15" s="65">
        <v>15660737.550899999</v>
      </c>
      <c r="P15" s="65">
        <v>4883</v>
      </c>
      <c r="Q15" s="65">
        <v>4300</v>
      </c>
      <c r="R15" s="66">
        <v>13.558139534883701</v>
      </c>
      <c r="S15" s="65">
        <v>25.556028281793999</v>
      </c>
      <c r="T15" s="65">
        <v>26.2780309534884</v>
      </c>
      <c r="U15" s="67">
        <v>-2.8251755857100398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620797.73640000005</v>
      </c>
      <c r="E16" s="65">
        <v>742761</v>
      </c>
      <c r="F16" s="66">
        <v>83.579743201379699</v>
      </c>
      <c r="G16" s="65">
        <v>561498.5564</v>
      </c>
      <c r="H16" s="66">
        <v>10.5608784428925</v>
      </c>
      <c r="I16" s="65">
        <v>40122.583500000001</v>
      </c>
      <c r="J16" s="66">
        <v>6.4630685885986701</v>
      </c>
      <c r="K16" s="65">
        <v>32638.464</v>
      </c>
      <c r="L16" s="66">
        <v>5.81274228187847</v>
      </c>
      <c r="M16" s="66">
        <v>0.22930366759906301</v>
      </c>
      <c r="N16" s="65">
        <v>14205858.6788</v>
      </c>
      <c r="O16" s="65">
        <v>118856553.7359</v>
      </c>
      <c r="P16" s="65">
        <v>39948</v>
      </c>
      <c r="Q16" s="65">
        <v>39189</v>
      </c>
      <c r="R16" s="66">
        <v>1.936767970604</v>
      </c>
      <c r="S16" s="65">
        <v>15.5401455992791</v>
      </c>
      <c r="T16" s="65">
        <v>15.3626309142872</v>
      </c>
      <c r="U16" s="67">
        <v>1.1422974376773201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394833.00910000002</v>
      </c>
      <c r="E17" s="65">
        <v>562742</v>
      </c>
      <c r="F17" s="66">
        <v>70.162349549171694</v>
      </c>
      <c r="G17" s="65">
        <v>481018.44839999999</v>
      </c>
      <c r="H17" s="66">
        <v>-17.9172835442542</v>
      </c>
      <c r="I17" s="65">
        <v>49732.556499999999</v>
      </c>
      <c r="J17" s="66">
        <v>12.5958456749507</v>
      </c>
      <c r="K17" s="65">
        <v>23680.79</v>
      </c>
      <c r="L17" s="66">
        <v>4.92305234420194</v>
      </c>
      <c r="M17" s="66">
        <v>1.1001223565599001</v>
      </c>
      <c r="N17" s="65">
        <v>12560261.290100001</v>
      </c>
      <c r="O17" s="65">
        <v>136874121.5108</v>
      </c>
      <c r="P17" s="65">
        <v>10985</v>
      </c>
      <c r="Q17" s="65">
        <v>10668</v>
      </c>
      <c r="R17" s="66">
        <v>2.9715035620547301</v>
      </c>
      <c r="S17" s="65">
        <v>35.942922994993197</v>
      </c>
      <c r="T17" s="65">
        <v>38.627035226846701</v>
      </c>
      <c r="U17" s="67">
        <v>-7.4677071539990498</v>
      </c>
    </row>
    <row r="18" spans="1:21" ht="12" thickBot="1">
      <c r="A18" s="50"/>
      <c r="B18" s="39" t="s">
        <v>16</v>
      </c>
      <c r="C18" s="40"/>
      <c r="D18" s="65">
        <v>1297252.0608000001</v>
      </c>
      <c r="E18" s="65">
        <v>1260530</v>
      </c>
      <c r="F18" s="66">
        <v>102.91322386615199</v>
      </c>
      <c r="G18" s="65">
        <v>1014544.8615</v>
      </c>
      <c r="H18" s="66">
        <v>27.865421237461899</v>
      </c>
      <c r="I18" s="65">
        <v>159415.7219</v>
      </c>
      <c r="J18" s="66">
        <v>12.288723735130599</v>
      </c>
      <c r="K18" s="65">
        <v>159587.27900000001</v>
      </c>
      <c r="L18" s="66">
        <v>15.7299381285171</v>
      </c>
      <c r="M18" s="66">
        <v>-1.075004856747E-3</v>
      </c>
      <c r="N18" s="65">
        <v>28504907.951499999</v>
      </c>
      <c r="O18" s="65">
        <v>330414382.26599997</v>
      </c>
      <c r="P18" s="65">
        <v>67918</v>
      </c>
      <c r="Q18" s="65">
        <v>64707</v>
      </c>
      <c r="R18" s="66">
        <v>4.9623688318110899</v>
      </c>
      <c r="S18" s="65">
        <v>19.100268865396501</v>
      </c>
      <c r="T18" s="65">
        <v>19.254841528737199</v>
      </c>
      <c r="U18" s="67">
        <v>-0.80926956803609096</v>
      </c>
    </row>
    <row r="19" spans="1:21" ht="12" thickBot="1">
      <c r="A19" s="50"/>
      <c r="B19" s="39" t="s">
        <v>17</v>
      </c>
      <c r="C19" s="40"/>
      <c r="D19" s="65">
        <v>807523.56799999997</v>
      </c>
      <c r="E19" s="65">
        <v>517028</v>
      </c>
      <c r="F19" s="66">
        <v>156.185654935516</v>
      </c>
      <c r="G19" s="65">
        <v>444742.96899999998</v>
      </c>
      <c r="H19" s="66">
        <v>81.570845249270306</v>
      </c>
      <c r="I19" s="65">
        <v>44841.574099999998</v>
      </c>
      <c r="J19" s="66">
        <v>5.55297404025736</v>
      </c>
      <c r="K19" s="65">
        <v>58645.595999999998</v>
      </c>
      <c r="L19" s="66">
        <v>13.186402054171699</v>
      </c>
      <c r="M19" s="66">
        <v>-0.23538036683948099</v>
      </c>
      <c r="N19" s="65">
        <v>10655652.431600001</v>
      </c>
      <c r="O19" s="65">
        <v>102133265.3968</v>
      </c>
      <c r="P19" s="65">
        <v>11139</v>
      </c>
      <c r="Q19" s="65">
        <v>9064</v>
      </c>
      <c r="R19" s="66">
        <v>22.892762577228599</v>
      </c>
      <c r="S19" s="65">
        <v>72.495158272735395</v>
      </c>
      <c r="T19" s="65">
        <v>47.331034708737903</v>
      </c>
      <c r="U19" s="67">
        <v>34.711454066114499</v>
      </c>
    </row>
    <row r="20" spans="1:21" ht="12" thickBot="1">
      <c r="A20" s="50"/>
      <c r="B20" s="39" t="s">
        <v>18</v>
      </c>
      <c r="C20" s="40"/>
      <c r="D20" s="65">
        <v>695601.96180000005</v>
      </c>
      <c r="E20" s="65">
        <v>932025</v>
      </c>
      <c r="F20" s="66">
        <v>74.633401657680906</v>
      </c>
      <c r="G20" s="65">
        <v>632850.09349999996</v>
      </c>
      <c r="H20" s="66">
        <v>9.9157555548342398</v>
      </c>
      <c r="I20" s="65">
        <v>53349.307999999997</v>
      </c>
      <c r="J20" s="66">
        <v>7.6695166100378298</v>
      </c>
      <c r="K20" s="65">
        <v>53667.293299999998</v>
      </c>
      <c r="L20" s="66">
        <v>8.4802536732184297</v>
      </c>
      <c r="M20" s="66">
        <v>-5.9251227413770003E-3</v>
      </c>
      <c r="N20" s="65">
        <v>13038192.764799999</v>
      </c>
      <c r="O20" s="65">
        <v>138132700.55430001</v>
      </c>
      <c r="P20" s="65">
        <v>30326</v>
      </c>
      <c r="Q20" s="65">
        <v>30298</v>
      </c>
      <c r="R20" s="66">
        <v>9.2415340946593996E-2</v>
      </c>
      <c r="S20" s="65">
        <v>22.9374781309767</v>
      </c>
      <c r="T20" s="65">
        <v>23.728216440029001</v>
      </c>
      <c r="U20" s="67">
        <v>-3.4473637622108302</v>
      </c>
    </row>
    <row r="21" spans="1:21" ht="12" thickBot="1">
      <c r="A21" s="50"/>
      <c r="B21" s="39" t="s">
        <v>19</v>
      </c>
      <c r="C21" s="40"/>
      <c r="D21" s="65">
        <v>263585.75319999998</v>
      </c>
      <c r="E21" s="65">
        <v>296153</v>
      </c>
      <c r="F21" s="66">
        <v>89.003235894959701</v>
      </c>
      <c r="G21" s="65">
        <v>246987.1617</v>
      </c>
      <c r="H21" s="66">
        <v>6.7204268374731599</v>
      </c>
      <c r="I21" s="65">
        <v>35782.602500000001</v>
      </c>
      <c r="J21" s="66">
        <v>13.5753173552022</v>
      </c>
      <c r="K21" s="65">
        <v>26221.816299999999</v>
      </c>
      <c r="L21" s="66">
        <v>10.6166717814467</v>
      </c>
      <c r="M21" s="66">
        <v>0.36461189761290502</v>
      </c>
      <c r="N21" s="65">
        <v>5394051.3598999996</v>
      </c>
      <c r="O21" s="65">
        <v>58645103.5057</v>
      </c>
      <c r="P21" s="65">
        <v>24000</v>
      </c>
      <c r="Q21" s="65">
        <v>24043</v>
      </c>
      <c r="R21" s="66">
        <v>-0.178846233831054</v>
      </c>
      <c r="S21" s="65">
        <v>10.9827397166667</v>
      </c>
      <c r="T21" s="65">
        <v>11.1207154972341</v>
      </c>
      <c r="U21" s="67">
        <v>-1.2562965537467199</v>
      </c>
    </row>
    <row r="22" spans="1:21" ht="12" thickBot="1">
      <c r="A22" s="50"/>
      <c r="B22" s="39" t="s">
        <v>20</v>
      </c>
      <c r="C22" s="40"/>
      <c r="D22" s="65">
        <v>945168.95420000004</v>
      </c>
      <c r="E22" s="65">
        <v>855554</v>
      </c>
      <c r="F22" s="66">
        <v>110.474494210769</v>
      </c>
      <c r="G22" s="65">
        <v>692495.99459999998</v>
      </c>
      <c r="H22" s="66">
        <v>36.487281019718999</v>
      </c>
      <c r="I22" s="65">
        <v>118137.1048</v>
      </c>
      <c r="J22" s="66">
        <v>12.499046257818801</v>
      </c>
      <c r="K22" s="65">
        <v>87635.821400000001</v>
      </c>
      <c r="L22" s="66">
        <v>12.6550654564609</v>
      </c>
      <c r="M22" s="66">
        <v>0.34804584372846398</v>
      </c>
      <c r="N22" s="65">
        <v>17887978.615400001</v>
      </c>
      <c r="O22" s="65">
        <v>157587417.87200001</v>
      </c>
      <c r="P22" s="65">
        <v>58728</v>
      </c>
      <c r="Q22" s="65">
        <v>56207</v>
      </c>
      <c r="R22" s="66">
        <v>4.4852064689451501</v>
      </c>
      <c r="S22" s="65">
        <v>16.094008891840399</v>
      </c>
      <c r="T22" s="65">
        <v>16.104474569003902</v>
      </c>
      <c r="U22" s="67">
        <v>-6.5028404258029998E-2</v>
      </c>
    </row>
    <row r="23" spans="1:21" ht="12" thickBot="1">
      <c r="A23" s="50"/>
      <c r="B23" s="39" t="s">
        <v>21</v>
      </c>
      <c r="C23" s="40"/>
      <c r="D23" s="65">
        <v>2089559.382</v>
      </c>
      <c r="E23" s="65">
        <v>2262992</v>
      </c>
      <c r="F23" s="66">
        <v>92.336136495400794</v>
      </c>
      <c r="G23" s="65">
        <v>1781112.5037</v>
      </c>
      <c r="H23" s="66">
        <v>17.317652740028901</v>
      </c>
      <c r="I23" s="65">
        <v>138666.31690000001</v>
      </c>
      <c r="J23" s="66">
        <v>6.6361510514851698</v>
      </c>
      <c r="K23" s="65">
        <v>196162.39600000001</v>
      </c>
      <c r="L23" s="66">
        <v>11.013475880524201</v>
      </c>
      <c r="M23" s="66">
        <v>-0.29310449032239599</v>
      </c>
      <c r="N23" s="65">
        <v>39257391.868299998</v>
      </c>
      <c r="O23" s="65">
        <v>323406651.58810002</v>
      </c>
      <c r="P23" s="65">
        <v>72665</v>
      </c>
      <c r="Q23" s="65">
        <v>69768</v>
      </c>
      <c r="R23" s="66">
        <v>4.1523334479990801</v>
      </c>
      <c r="S23" s="65">
        <v>28.756063882199101</v>
      </c>
      <c r="T23" s="65">
        <v>29.896306204850401</v>
      </c>
      <c r="U23" s="67">
        <v>-3.9652239170225001</v>
      </c>
    </row>
    <row r="24" spans="1:21" ht="12" thickBot="1">
      <c r="A24" s="50"/>
      <c r="B24" s="39" t="s">
        <v>22</v>
      </c>
      <c r="C24" s="40"/>
      <c r="D24" s="65">
        <v>184853.12890000001</v>
      </c>
      <c r="E24" s="65">
        <v>191355</v>
      </c>
      <c r="F24" s="66">
        <v>96.602194298555105</v>
      </c>
      <c r="G24" s="65">
        <v>157614.08900000001</v>
      </c>
      <c r="H24" s="66">
        <v>17.2821097865179</v>
      </c>
      <c r="I24" s="65">
        <v>33158.063900000001</v>
      </c>
      <c r="J24" s="66">
        <v>17.937518340810701</v>
      </c>
      <c r="K24" s="65">
        <v>13292.266299999999</v>
      </c>
      <c r="L24" s="66">
        <v>8.4334251996977301</v>
      </c>
      <c r="M24" s="66">
        <v>1.4945380382576301</v>
      </c>
      <c r="N24" s="65">
        <v>3834593.0833999999</v>
      </c>
      <c r="O24" s="65">
        <v>38490572.541699998</v>
      </c>
      <c r="P24" s="65">
        <v>22084</v>
      </c>
      <c r="Q24" s="65">
        <v>21325</v>
      </c>
      <c r="R24" s="66">
        <v>3.5592028135990699</v>
      </c>
      <c r="S24" s="65">
        <v>8.3704550307915202</v>
      </c>
      <c r="T24" s="65">
        <v>8.4064466776084394</v>
      </c>
      <c r="U24" s="67">
        <v>-0.42998435192016099</v>
      </c>
    </row>
    <row r="25" spans="1:21" ht="12" thickBot="1">
      <c r="A25" s="50"/>
      <c r="B25" s="39" t="s">
        <v>23</v>
      </c>
      <c r="C25" s="40"/>
      <c r="D25" s="65">
        <v>152877.1324</v>
      </c>
      <c r="E25" s="65">
        <v>174208</v>
      </c>
      <c r="F25" s="66">
        <v>87.755517771858905</v>
      </c>
      <c r="G25" s="65">
        <v>135541.0221</v>
      </c>
      <c r="H25" s="66">
        <v>12.7903051278525</v>
      </c>
      <c r="I25" s="65">
        <v>12821.5499</v>
      </c>
      <c r="J25" s="66">
        <v>8.3868330722299707</v>
      </c>
      <c r="K25" s="65">
        <v>118004.73450000001</v>
      </c>
      <c r="L25" s="66">
        <v>87.062007259276797</v>
      </c>
      <c r="M25" s="66">
        <v>-0.89134715692275901</v>
      </c>
      <c r="N25" s="65">
        <v>3020651.8317999998</v>
      </c>
      <c r="O25" s="65">
        <v>40190976.884199999</v>
      </c>
      <c r="P25" s="65">
        <v>13307</v>
      </c>
      <c r="Q25" s="65">
        <v>12595</v>
      </c>
      <c r="R25" s="66">
        <v>5.6530369194124601</v>
      </c>
      <c r="S25" s="65">
        <v>11.488474667468299</v>
      </c>
      <c r="T25" s="65">
        <v>11.442266581977</v>
      </c>
      <c r="U25" s="67">
        <v>0.40221253759755499</v>
      </c>
    </row>
    <row r="26" spans="1:21" ht="12" thickBot="1">
      <c r="A26" s="50"/>
      <c r="B26" s="39" t="s">
        <v>24</v>
      </c>
      <c r="C26" s="40"/>
      <c r="D26" s="65">
        <v>408054.13390000002</v>
      </c>
      <c r="E26" s="65">
        <v>455630</v>
      </c>
      <c r="F26" s="66">
        <v>89.558223536641606</v>
      </c>
      <c r="G26" s="65">
        <v>356173.7438</v>
      </c>
      <c r="H26" s="66">
        <v>14.5660344152521</v>
      </c>
      <c r="I26" s="65">
        <v>96747.702799999999</v>
      </c>
      <c r="J26" s="66">
        <v>23.709526448201501</v>
      </c>
      <c r="K26" s="65">
        <v>74219.292400000006</v>
      </c>
      <c r="L26" s="66">
        <v>20.837946000218299</v>
      </c>
      <c r="M26" s="66">
        <v>0.30353846919726202</v>
      </c>
      <c r="N26" s="65">
        <v>8051378.2154999999</v>
      </c>
      <c r="O26" s="65">
        <v>77581719.714300007</v>
      </c>
      <c r="P26" s="65">
        <v>31581</v>
      </c>
      <c r="Q26" s="65">
        <v>30760</v>
      </c>
      <c r="R26" s="66">
        <v>2.6690507152145702</v>
      </c>
      <c r="S26" s="65">
        <v>12.9208743833318</v>
      </c>
      <c r="T26" s="65">
        <v>12.941843280234099</v>
      </c>
      <c r="U26" s="67">
        <v>-0.16228698058833799</v>
      </c>
    </row>
    <row r="27" spans="1:21" ht="12" thickBot="1">
      <c r="A27" s="50"/>
      <c r="B27" s="39" t="s">
        <v>25</v>
      </c>
      <c r="C27" s="40"/>
      <c r="D27" s="65">
        <v>200304.88519999999</v>
      </c>
      <c r="E27" s="65">
        <v>222438</v>
      </c>
      <c r="F27" s="66">
        <v>90.049760023017697</v>
      </c>
      <c r="G27" s="65">
        <v>173517.57139999999</v>
      </c>
      <c r="H27" s="66">
        <v>15.4378104671882</v>
      </c>
      <c r="I27" s="65">
        <v>65804.704299999998</v>
      </c>
      <c r="J27" s="66">
        <v>32.852271293481202</v>
      </c>
      <c r="K27" s="65">
        <v>50934.702400000002</v>
      </c>
      <c r="L27" s="66">
        <v>29.354204297029501</v>
      </c>
      <c r="M27" s="66">
        <v>0.29194245179294498</v>
      </c>
      <c r="N27" s="65">
        <v>4108519.4871</v>
      </c>
      <c r="O27" s="65">
        <v>31596190.177999999</v>
      </c>
      <c r="P27" s="65">
        <v>29134</v>
      </c>
      <c r="Q27" s="65">
        <v>27954</v>
      </c>
      <c r="R27" s="66">
        <v>4.2212205766616604</v>
      </c>
      <c r="S27" s="65">
        <v>6.8752963959634803</v>
      </c>
      <c r="T27" s="65">
        <v>6.8591668813049997</v>
      </c>
      <c r="U27" s="67">
        <v>0.23460100815360499</v>
      </c>
    </row>
    <row r="28" spans="1:21" ht="12" thickBot="1">
      <c r="A28" s="50"/>
      <c r="B28" s="39" t="s">
        <v>26</v>
      </c>
      <c r="C28" s="40"/>
      <c r="D28" s="65">
        <v>634725.44839999999</v>
      </c>
      <c r="E28" s="65">
        <v>750069</v>
      </c>
      <c r="F28" s="66">
        <v>84.622274537409197</v>
      </c>
      <c r="G28" s="65">
        <v>563407.4595</v>
      </c>
      <c r="H28" s="66">
        <v>12.6583323840426</v>
      </c>
      <c r="I28" s="65">
        <v>51158.488899999997</v>
      </c>
      <c r="J28" s="66">
        <v>8.05993977852299</v>
      </c>
      <c r="K28" s="65">
        <v>39243.788099999998</v>
      </c>
      <c r="L28" s="66">
        <v>6.9654363708331397</v>
      </c>
      <c r="M28" s="66">
        <v>0.30360730645164202</v>
      </c>
      <c r="N28" s="65">
        <v>12230861.817299999</v>
      </c>
      <c r="O28" s="65">
        <v>108117444.8892</v>
      </c>
      <c r="P28" s="65">
        <v>40087</v>
      </c>
      <c r="Q28" s="65">
        <v>39149</v>
      </c>
      <c r="R28" s="66">
        <v>2.3959743543896299</v>
      </c>
      <c r="S28" s="65">
        <v>15.8336979170305</v>
      </c>
      <c r="T28" s="65">
        <v>16.071776773353101</v>
      </c>
      <c r="U28" s="67">
        <v>-1.5036213117755199</v>
      </c>
    </row>
    <row r="29" spans="1:21" ht="12" thickBot="1">
      <c r="A29" s="50"/>
      <c r="B29" s="39" t="s">
        <v>27</v>
      </c>
      <c r="C29" s="40"/>
      <c r="D29" s="65">
        <v>621043.26</v>
      </c>
      <c r="E29" s="65">
        <v>780471</v>
      </c>
      <c r="F29" s="66">
        <v>79.572880991093797</v>
      </c>
      <c r="G29" s="65">
        <v>680826.84620000003</v>
      </c>
      <c r="H29" s="66">
        <v>-8.7810265611115401</v>
      </c>
      <c r="I29" s="65">
        <v>85557.496799999994</v>
      </c>
      <c r="J29" s="66">
        <v>13.776414995631701</v>
      </c>
      <c r="K29" s="65">
        <v>72905.519</v>
      </c>
      <c r="L29" s="66">
        <v>10.708378996351</v>
      </c>
      <c r="M29" s="66">
        <v>0.17353936949547</v>
      </c>
      <c r="N29" s="65">
        <v>10214965.6931</v>
      </c>
      <c r="O29" s="65">
        <v>75456321.777199998</v>
      </c>
      <c r="P29" s="65">
        <v>89778</v>
      </c>
      <c r="Q29" s="65">
        <v>89352</v>
      </c>
      <c r="R29" s="66">
        <v>0.47676604888531299</v>
      </c>
      <c r="S29" s="65">
        <v>6.9175439417229203</v>
      </c>
      <c r="T29" s="65">
        <v>6.9584580300384999</v>
      </c>
      <c r="U29" s="67">
        <v>-0.59145397066162997</v>
      </c>
    </row>
    <row r="30" spans="1:21" ht="12" thickBot="1">
      <c r="A30" s="50"/>
      <c r="B30" s="39" t="s">
        <v>28</v>
      </c>
      <c r="C30" s="40"/>
      <c r="D30" s="65">
        <v>991496.79480000003</v>
      </c>
      <c r="E30" s="65">
        <v>1262504</v>
      </c>
      <c r="F30" s="66">
        <v>78.534150767047095</v>
      </c>
      <c r="G30" s="65">
        <v>993708.06819999998</v>
      </c>
      <c r="H30" s="66">
        <v>-0.22252746765009099</v>
      </c>
      <c r="I30" s="65">
        <v>143378.93280000001</v>
      </c>
      <c r="J30" s="66">
        <v>14.460856913705101</v>
      </c>
      <c r="K30" s="65">
        <v>85135.092099999994</v>
      </c>
      <c r="L30" s="66">
        <v>8.5674147996215293</v>
      </c>
      <c r="M30" s="66">
        <v>0.68413434769749903</v>
      </c>
      <c r="N30" s="65">
        <v>18261982.596099999</v>
      </c>
      <c r="O30" s="65">
        <v>130619758.4553</v>
      </c>
      <c r="P30" s="65">
        <v>59306</v>
      </c>
      <c r="Q30" s="65">
        <v>58039</v>
      </c>
      <c r="R30" s="66">
        <v>2.1830148693120099</v>
      </c>
      <c r="S30" s="65">
        <v>16.7183218359019</v>
      </c>
      <c r="T30" s="65">
        <v>16.797477897620599</v>
      </c>
      <c r="U30" s="67">
        <v>-0.47346894320844302</v>
      </c>
    </row>
    <row r="31" spans="1:21" ht="12" thickBot="1">
      <c r="A31" s="50"/>
      <c r="B31" s="39" t="s">
        <v>29</v>
      </c>
      <c r="C31" s="40"/>
      <c r="D31" s="65">
        <v>510826.92430000001</v>
      </c>
      <c r="E31" s="65">
        <v>760587</v>
      </c>
      <c r="F31" s="66">
        <v>67.162195028313704</v>
      </c>
      <c r="G31" s="65">
        <v>673192.38950000005</v>
      </c>
      <c r="H31" s="66">
        <v>-24.1187315442757</v>
      </c>
      <c r="I31" s="65">
        <v>37256.387699999999</v>
      </c>
      <c r="J31" s="66">
        <v>7.2933484763070098</v>
      </c>
      <c r="K31" s="65">
        <v>37127.1826</v>
      </c>
      <c r="L31" s="66">
        <v>5.5150924429753996</v>
      </c>
      <c r="M31" s="66">
        <v>3.4800674587139998E-3</v>
      </c>
      <c r="N31" s="65">
        <v>16903777.9311</v>
      </c>
      <c r="O31" s="65">
        <v>125830959.78049999</v>
      </c>
      <c r="P31" s="65">
        <v>21206</v>
      </c>
      <c r="Q31" s="65">
        <v>20795</v>
      </c>
      <c r="R31" s="66">
        <v>1.97643664342391</v>
      </c>
      <c r="S31" s="65">
        <v>24.088792054135599</v>
      </c>
      <c r="T31" s="65">
        <v>24.040390175523001</v>
      </c>
      <c r="U31" s="67">
        <v>0.20093111561545501</v>
      </c>
    </row>
    <row r="32" spans="1:21" ht="12" thickBot="1">
      <c r="A32" s="50"/>
      <c r="B32" s="39" t="s">
        <v>30</v>
      </c>
      <c r="C32" s="40"/>
      <c r="D32" s="65">
        <v>112081.152</v>
      </c>
      <c r="E32" s="65">
        <v>119861</v>
      </c>
      <c r="F32" s="66">
        <v>93.509274910104196</v>
      </c>
      <c r="G32" s="65">
        <v>95693.318400000004</v>
      </c>
      <c r="H32" s="66">
        <v>17.125368702858101</v>
      </c>
      <c r="I32" s="65">
        <v>35182.892099999997</v>
      </c>
      <c r="J32" s="66">
        <v>31.390551820880599</v>
      </c>
      <c r="K32" s="65">
        <v>27990.0929</v>
      </c>
      <c r="L32" s="66">
        <v>29.249788144038298</v>
      </c>
      <c r="M32" s="66">
        <v>0.25697661046348302</v>
      </c>
      <c r="N32" s="65">
        <v>2103110.0011</v>
      </c>
      <c r="O32" s="65">
        <v>18303102.489500001</v>
      </c>
      <c r="P32" s="65">
        <v>24878</v>
      </c>
      <c r="Q32" s="65">
        <v>23642</v>
      </c>
      <c r="R32" s="66">
        <v>5.2279840961001698</v>
      </c>
      <c r="S32" s="65">
        <v>4.5052316102580603</v>
      </c>
      <c r="T32" s="65">
        <v>4.6017798832586099</v>
      </c>
      <c r="U32" s="67">
        <v>-2.1430257388036398</v>
      </c>
    </row>
    <row r="33" spans="1:21" ht="12" thickBot="1">
      <c r="A33" s="50"/>
      <c r="B33" s="39" t="s">
        <v>31</v>
      </c>
      <c r="C33" s="40"/>
      <c r="D33" s="65">
        <v>11.538500000000001</v>
      </c>
      <c r="E33" s="68"/>
      <c r="F33" s="68"/>
      <c r="G33" s="65">
        <v>67.606899999999996</v>
      </c>
      <c r="H33" s="66">
        <v>-82.932955068195696</v>
      </c>
      <c r="I33" s="65">
        <v>2.2465999999999999</v>
      </c>
      <c r="J33" s="66">
        <v>19.470468431771899</v>
      </c>
      <c r="K33" s="65">
        <v>-110.1075</v>
      </c>
      <c r="L33" s="66">
        <v>-162.86429343750399</v>
      </c>
      <c r="M33" s="66">
        <v>-1.02040369638762</v>
      </c>
      <c r="N33" s="65">
        <v>573.08069999999998</v>
      </c>
      <c r="O33" s="65">
        <v>4659.8544000000002</v>
      </c>
      <c r="P33" s="65">
        <v>2</v>
      </c>
      <c r="Q33" s="65">
        <v>4</v>
      </c>
      <c r="R33" s="66">
        <v>-50</v>
      </c>
      <c r="S33" s="65">
        <v>5.7692500000000004</v>
      </c>
      <c r="T33" s="65">
        <v>7.6923250000000003</v>
      </c>
      <c r="U33" s="67">
        <v>-33.333188889370398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76832.954199999993</v>
      </c>
      <c r="E35" s="65">
        <v>55808</v>
      </c>
      <c r="F35" s="66">
        <v>137.673728139335</v>
      </c>
      <c r="G35" s="65">
        <v>25786.2968</v>
      </c>
      <c r="H35" s="66">
        <v>197.96040430279999</v>
      </c>
      <c r="I35" s="65">
        <v>9534.2546000000002</v>
      </c>
      <c r="J35" s="66">
        <v>12.409069388614</v>
      </c>
      <c r="K35" s="65">
        <v>3477.8661000000002</v>
      </c>
      <c r="L35" s="66">
        <v>13.487264677725999</v>
      </c>
      <c r="M35" s="66">
        <v>1.7414093371794801</v>
      </c>
      <c r="N35" s="65">
        <v>1448177.3988999999</v>
      </c>
      <c r="O35" s="65">
        <v>21648814.852499999</v>
      </c>
      <c r="P35" s="65">
        <v>5980</v>
      </c>
      <c r="Q35" s="65">
        <v>5626</v>
      </c>
      <c r="R35" s="66">
        <v>6.2922147173835699</v>
      </c>
      <c r="S35" s="65">
        <v>12.848320100334499</v>
      </c>
      <c r="T35" s="65">
        <v>13.161742534660499</v>
      </c>
      <c r="U35" s="67">
        <v>-2.4394039989546701</v>
      </c>
    </row>
    <row r="36" spans="1:21" ht="12" customHeight="1" thickBot="1">
      <c r="A36" s="50"/>
      <c r="B36" s="39" t="s">
        <v>37</v>
      </c>
      <c r="C36" s="40"/>
      <c r="D36" s="68"/>
      <c r="E36" s="65">
        <v>527133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369579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276706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192662.39319999999</v>
      </c>
      <c r="E39" s="65">
        <v>343565</v>
      </c>
      <c r="F39" s="66">
        <v>56.077421506847301</v>
      </c>
      <c r="G39" s="65">
        <v>252630.77069999999</v>
      </c>
      <c r="H39" s="66">
        <v>-23.737558704285</v>
      </c>
      <c r="I39" s="65">
        <v>9308.1118000000006</v>
      </c>
      <c r="J39" s="66">
        <v>4.8313070575934303</v>
      </c>
      <c r="K39" s="65">
        <v>10478.7796</v>
      </c>
      <c r="L39" s="66">
        <v>4.1478635286449697</v>
      </c>
      <c r="M39" s="66">
        <v>-0.111717952346283</v>
      </c>
      <c r="N39" s="65">
        <v>3363063.4177999999</v>
      </c>
      <c r="O39" s="65">
        <v>34806832.586599998</v>
      </c>
      <c r="P39" s="65">
        <v>291</v>
      </c>
      <c r="Q39" s="65">
        <v>268</v>
      </c>
      <c r="R39" s="66">
        <v>8.5820895522388003</v>
      </c>
      <c r="S39" s="65">
        <v>662.07007972508598</v>
      </c>
      <c r="T39" s="65">
        <v>559.49259776119402</v>
      </c>
      <c r="U39" s="67">
        <v>15.493447764092499</v>
      </c>
    </row>
    <row r="40" spans="1:21" ht="12" thickBot="1">
      <c r="A40" s="50"/>
      <c r="B40" s="39" t="s">
        <v>34</v>
      </c>
      <c r="C40" s="40"/>
      <c r="D40" s="65">
        <v>272781.9852</v>
      </c>
      <c r="E40" s="65">
        <v>262742</v>
      </c>
      <c r="F40" s="66">
        <v>103.82123345335</v>
      </c>
      <c r="G40" s="65">
        <v>221503.08050000001</v>
      </c>
      <c r="H40" s="66">
        <v>23.1504250795284</v>
      </c>
      <c r="I40" s="65">
        <v>18869.293900000001</v>
      </c>
      <c r="J40" s="66">
        <v>6.9173533898014901</v>
      </c>
      <c r="K40" s="65">
        <v>19383.559700000002</v>
      </c>
      <c r="L40" s="66">
        <v>8.7509210509602795</v>
      </c>
      <c r="M40" s="66">
        <v>-2.6531029798412001E-2</v>
      </c>
      <c r="N40" s="65">
        <v>5468181.2763</v>
      </c>
      <c r="O40" s="65">
        <v>67187226.369800001</v>
      </c>
      <c r="P40" s="65">
        <v>1488</v>
      </c>
      <c r="Q40" s="65">
        <v>1465</v>
      </c>
      <c r="R40" s="66">
        <v>1.5699658703071799</v>
      </c>
      <c r="S40" s="65">
        <v>183.32122661290299</v>
      </c>
      <c r="T40" s="65">
        <v>181.815531399317</v>
      </c>
      <c r="U40" s="67">
        <v>0.82134253703488003</v>
      </c>
    </row>
    <row r="41" spans="1:21" ht="12" thickBot="1">
      <c r="A41" s="50"/>
      <c r="B41" s="39" t="s">
        <v>40</v>
      </c>
      <c r="C41" s="40"/>
      <c r="D41" s="68"/>
      <c r="E41" s="65">
        <v>175640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76832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73449.264200000005</v>
      </c>
      <c r="E43" s="70">
        <v>0</v>
      </c>
      <c r="F43" s="71"/>
      <c r="G43" s="70">
        <v>67322.453299999994</v>
      </c>
      <c r="H43" s="72">
        <v>9.1006946415008496</v>
      </c>
      <c r="I43" s="70">
        <v>10017.9882</v>
      </c>
      <c r="J43" s="72">
        <v>13.639330916537601</v>
      </c>
      <c r="K43" s="70">
        <v>6674.4435000000003</v>
      </c>
      <c r="L43" s="72">
        <v>9.9141418246562907</v>
      </c>
      <c r="M43" s="72">
        <v>0.50094733740723096</v>
      </c>
      <c r="N43" s="70">
        <v>420769.7329</v>
      </c>
      <c r="O43" s="70">
        <v>4887873.1442999998</v>
      </c>
      <c r="P43" s="70">
        <v>35</v>
      </c>
      <c r="Q43" s="70">
        <v>49</v>
      </c>
      <c r="R43" s="72">
        <v>-28.571428571428601</v>
      </c>
      <c r="S43" s="70">
        <v>2098.5504057142898</v>
      </c>
      <c r="T43" s="70">
        <v>528.48830408163303</v>
      </c>
      <c r="U43" s="73">
        <v>74.816506544585494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44248</v>
      </c>
      <c r="D2" s="32">
        <v>475022.61769487202</v>
      </c>
      <c r="E2" s="32">
        <v>370350.62288803398</v>
      </c>
      <c r="F2" s="32">
        <v>104671.994806838</v>
      </c>
      <c r="G2" s="32">
        <v>370350.62288803398</v>
      </c>
      <c r="H2" s="32">
        <v>0.22035160202429199</v>
      </c>
    </row>
    <row r="3" spans="1:8" ht="14.25">
      <c r="A3" s="32">
        <v>2</v>
      </c>
      <c r="B3" s="33">
        <v>13</v>
      </c>
      <c r="C3" s="32">
        <v>7138.2420000000002</v>
      </c>
      <c r="D3" s="32">
        <v>63557.9261595719</v>
      </c>
      <c r="E3" s="32">
        <v>48735.329178360204</v>
      </c>
      <c r="F3" s="32">
        <v>14822.5969812117</v>
      </c>
      <c r="G3" s="32">
        <v>48735.329178360204</v>
      </c>
      <c r="H3" s="32">
        <v>0.233213980959626</v>
      </c>
    </row>
    <row r="4" spans="1:8" ht="14.25">
      <c r="A4" s="32">
        <v>3</v>
      </c>
      <c r="B4" s="33">
        <v>14</v>
      </c>
      <c r="C4" s="32">
        <v>91938</v>
      </c>
      <c r="D4" s="32">
        <v>99537.784923931598</v>
      </c>
      <c r="E4" s="32">
        <v>71186.8416606838</v>
      </c>
      <c r="F4" s="32">
        <v>28350.9432632479</v>
      </c>
      <c r="G4" s="32">
        <v>71186.8416606838</v>
      </c>
      <c r="H4" s="32">
        <v>0.28482594107267001</v>
      </c>
    </row>
    <row r="5" spans="1:8" ht="14.25">
      <c r="A5" s="32">
        <v>4</v>
      </c>
      <c r="B5" s="33">
        <v>15</v>
      </c>
      <c r="C5" s="32">
        <v>3910</v>
      </c>
      <c r="D5" s="32">
        <v>47485.772340170901</v>
      </c>
      <c r="E5" s="32">
        <v>37834.974704273503</v>
      </c>
      <c r="F5" s="32">
        <v>9650.7976358974392</v>
      </c>
      <c r="G5" s="32">
        <v>37834.974704273503</v>
      </c>
      <c r="H5" s="32">
        <v>0.203235562154546</v>
      </c>
    </row>
    <row r="6" spans="1:8" ht="14.25">
      <c r="A6" s="32">
        <v>5</v>
      </c>
      <c r="B6" s="33">
        <v>16</v>
      </c>
      <c r="C6" s="32">
        <v>1751</v>
      </c>
      <c r="D6" s="32">
        <v>132933.93837777799</v>
      </c>
      <c r="E6" s="32">
        <v>98503.093317948704</v>
      </c>
      <c r="F6" s="32">
        <v>34430.845059829102</v>
      </c>
      <c r="G6" s="32">
        <v>98503.093317948704</v>
      </c>
      <c r="H6" s="32">
        <v>0.25900718416979301</v>
      </c>
    </row>
    <row r="7" spans="1:8" ht="14.25">
      <c r="A7" s="32">
        <v>6</v>
      </c>
      <c r="B7" s="33">
        <v>17</v>
      </c>
      <c r="C7" s="32">
        <v>17049</v>
      </c>
      <c r="D7" s="32">
        <v>247845.45541025599</v>
      </c>
      <c r="E7" s="32">
        <v>179090.12348034201</v>
      </c>
      <c r="F7" s="32">
        <v>68755.331929914493</v>
      </c>
      <c r="G7" s="32">
        <v>179090.12348034201</v>
      </c>
      <c r="H7" s="32">
        <v>0.27741211480397898</v>
      </c>
    </row>
    <row r="8" spans="1:8" ht="14.25">
      <c r="A8" s="32">
        <v>7</v>
      </c>
      <c r="B8" s="33">
        <v>18</v>
      </c>
      <c r="C8" s="32">
        <v>27766</v>
      </c>
      <c r="D8" s="32">
        <v>114893.763970085</v>
      </c>
      <c r="E8" s="32">
        <v>92452.422827350398</v>
      </c>
      <c r="F8" s="32">
        <v>22441.341142735</v>
      </c>
      <c r="G8" s="32">
        <v>92452.422827350398</v>
      </c>
      <c r="H8" s="32">
        <v>0.19532253420279599</v>
      </c>
    </row>
    <row r="9" spans="1:8" ht="14.25">
      <c r="A9" s="32">
        <v>8</v>
      </c>
      <c r="B9" s="33">
        <v>19</v>
      </c>
      <c r="C9" s="32">
        <v>24307</v>
      </c>
      <c r="D9" s="32">
        <v>124790.18830769201</v>
      </c>
      <c r="E9" s="32">
        <v>99003.0257094017</v>
      </c>
      <c r="F9" s="32">
        <v>25787.162598290601</v>
      </c>
      <c r="G9" s="32">
        <v>99003.0257094017</v>
      </c>
      <c r="H9" s="32">
        <v>0.206644151659646</v>
      </c>
    </row>
    <row r="10" spans="1:8" ht="14.25">
      <c r="A10" s="32">
        <v>9</v>
      </c>
      <c r="B10" s="33">
        <v>21</v>
      </c>
      <c r="C10" s="32">
        <v>142339</v>
      </c>
      <c r="D10" s="32">
        <v>620797.56240000005</v>
      </c>
      <c r="E10" s="32">
        <v>580675.15289999999</v>
      </c>
      <c r="F10" s="32">
        <v>40122.409500000002</v>
      </c>
      <c r="G10" s="32">
        <v>580675.15289999999</v>
      </c>
      <c r="H10" s="32">
        <v>6.4630423716367402E-2</v>
      </c>
    </row>
    <row r="11" spans="1:8" ht="14.25">
      <c r="A11" s="32">
        <v>10</v>
      </c>
      <c r="B11" s="33">
        <v>22</v>
      </c>
      <c r="C11" s="32">
        <v>29446</v>
      </c>
      <c r="D11" s="32">
        <v>394833.04146068398</v>
      </c>
      <c r="E11" s="32">
        <v>345100.452663248</v>
      </c>
      <c r="F11" s="32">
        <v>49732.588797435899</v>
      </c>
      <c r="G11" s="32">
        <v>345100.452663248</v>
      </c>
      <c r="H11" s="32">
        <v>0.12595852822613399</v>
      </c>
    </row>
    <row r="12" spans="1:8" ht="14.25">
      <c r="A12" s="32">
        <v>11</v>
      </c>
      <c r="B12" s="33">
        <v>23</v>
      </c>
      <c r="C12" s="32">
        <v>168503.747</v>
      </c>
      <c r="D12" s="32">
        <v>1297252.1485905999</v>
      </c>
      <c r="E12" s="32">
        <v>1137836.3390538499</v>
      </c>
      <c r="F12" s="32">
        <v>159415.809536752</v>
      </c>
      <c r="G12" s="32">
        <v>1137836.3390538499</v>
      </c>
      <c r="H12" s="32">
        <v>0.122887296590682</v>
      </c>
    </row>
    <row r="13" spans="1:8" ht="14.25">
      <c r="A13" s="32">
        <v>12</v>
      </c>
      <c r="B13" s="33">
        <v>24</v>
      </c>
      <c r="C13" s="32">
        <v>19064.245999999999</v>
      </c>
      <c r="D13" s="32">
        <v>807523.565900855</v>
      </c>
      <c r="E13" s="32">
        <v>762681.99319658102</v>
      </c>
      <c r="F13" s="32">
        <v>44841.572704273502</v>
      </c>
      <c r="G13" s="32">
        <v>762681.99319658102</v>
      </c>
      <c r="H13" s="32">
        <v>5.5529738818518901E-2</v>
      </c>
    </row>
    <row r="14" spans="1:8" ht="14.25">
      <c r="A14" s="32">
        <v>13</v>
      </c>
      <c r="B14" s="33">
        <v>25</v>
      </c>
      <c r="C14" s="32">
        <v>60407</v>
      </c>
      <c r="D14" s="32">
        <v>695602.04249999998</v>
      </c>
      <c r="E14" s="32">
        <v>642252.65379999997</v>
      </c>
      <c r="F14" s="32">
        <v>53349.388700000003</v>
      </c>
      <c r="G14" s="32">
        <v>642252.65379999997</v>
      </c>
      <c r="H14" s="32">
        <v>7.6695273217228896E-2</v>
      </c>
    </row>
    <row r="15" spans="1:8" ht="14.25">
      <c r="A15" s="32">
        <v>14</v>
      </c>
      <c r="B15" s="33">
        <v>26</v>
      </c>
      <c r="C15" s="32">
        <v>56718</v>
      </c>
      <c r="D15" s="32">
        <v>263585.63755599398</v>
      </c>
      <c r="E15" s="32">
        <v>227803.15051699599</v>
      </c>
      <c r="F15" s="32">
        <v>35782.487038998603</v>
      </c>
      <c r="G15" s="32">
        <v>227803.15051699599</v>
      </c>
      <c r="H15" s="32">
        <v>0.13575279507176199</v>
      </c>
    </row>
    <row r="16" spans="1:8" ht="14.25">
      <c r="A16" s="32">
        <v>15</v>
      </c>
      <c r="B16" s="33">
        <v>27</v>
      </c>
      <c r="C16" s="32">
        <v>140274.34899999999</v>
      </c>
      <c r="D16" s="32">
        <v>945168.90280000004</v>
      </c>
      <c r="E16" s="32">
        <v>827031.84979999997</v>
      </c>
      <c r="F16" s="32">
        <v>118137.053</v>
      </c>
      <c r="G16" s="32">
        <v>827031.84979999997</v>
      </c>
      <c r="H16" s="32">
        <v>0.124990414570377</v>
      </c>
    </row>
    <row r="17" spans="1:8" ht="14.25">
      <c r="A17" s="32">
        <v>16</v>
      </c>
      <c r="B17" s="33">
        <v>29</v>
      </c>
      <c r="C17" s="32">
        <v>167445</v>
      </c>
      <c r="D17" s="32">
        <v>2089560.07301282</v>
      </c>
      <c r="E17" s="32">
        <v>1950893.0976666701</v>
      </c>
      <c r="F17" s="32">
        <v>138666.97534615401</v>
      </c>
      <c r="G17" s="32">
        <v>1950893.0976666701</v>
      </c>
      <c r="H17" s="32">
        <v>6.63618036815843E-2</v>
      </c>
    </row>
    <row r="18" spans="1:8" ht="14.25">
      <c r="A18" s="32">
        <v>17</v>
      </c>
      <c r="B18" s="33">
        <v>31</v>
      </c>
      <c r="C18" s="32">
        <v>27132.832999999999</v>
      </c>
      <c r="D18" s="32">
        <v>184853.11525715899</v>
      </c>
      <c r="E18" s="32">
        <v>151695.068243024</v>
      </c>
      <c r="F18" s="32">
        <v>33158.047014134703</v>
      </c>
      <c r="G18" s="32">
        <v>151695.068243024</v>
      </c>
      <c r="H18" s="32">
        <v>0.17937510529918199</v>
      </c>
    </row>
    <row r="19" spans="1:8" ht="14.25">
      <c r="A19" s="32">
        <v>18</v>
      </c>
      <c r="B19" s="33">
        <v>32</v>
      </c>
      <c r="C19" s="32">
        <v>10722.87</v>
      </c>
      <c r="D19" s="32">
        <v>152877.13209648299</v>
      </c>
      <c r="E19" s="32">
        <v>140055.58208733</v>
      </c>
      <c r="F19" s="32">
        <v>12821.550009152999</v>
      </c>
      <c r="G19" s="32">
        <v>140055.58208733</v>
      </c>
      <c r="H19" s="32">
        <v>8.3868331602800605E-2</v>
      </c>
    </row>
    <row r="20" spans="1:8" ht="14.25">
      <c r="A20" s="32">
        <v>19</v>
      </c>
      <c r="B20" s="33">
        <v>33</v>
      </c>
      <c r="C20" s="32">
        <v>28886.277999999998</v>
      </c>
      <c r="D20" s="32">
        <v>408054.10097899602</v>
      </c>
      <c r="E20" s="32">
        <v>311306.42394161603</v>
      </c>
      <c r="F20" s="32">
        <v>96747.677037379195</v>
      </c>
      <c r="G20" s="32">
        <v>311306.42394161603</v>
      </c>
      <c r="H20" s="32">
        <v>0.23709522047508899</v>
      </c>
    </row>
    <row r="21" spans="1:8" ht="14.25">
      <c r="A21" s="32">
        <v>20</v>
      </c>
      <c r="B21" s="33">
        <v>34</v>
      </c>
      <c r="C21" s="32">
        <v>39583.762000000002</v>
      </c>
      <c r="D21" s="32">
        <v>200304.86809234601</v>
      </c>
      <c r="E21" s="32">
        <v>134500.18651583599</v>
      </c>
      <c r="F21" s="32">
        <v>65804.681576509494</v>
      </c>
      <c r="G21" s="32">
        <v>134500.18651583599</v>
      </c>
      <c r="H21" s="32">
        <v>0.32852262754878198</v>
      </c>
    </row>
    <row r="22" spans="1:8" ht="14.25">
      <c r="A22" s="32">
        <v>21</v>
      </c>
      <c r="B22" s="33">
        <v>35</v>
      </c>
      <c r="C22" s="32">
        <v>32160.221000000001</v>
      </c>
      <c r="D22" s="32">
        <v>634725.44824159297</v>
      </c>
      <c r="E22" s="32">
        <v>583566.97210403997</v>
      </c>
      <c r="F22" s="32">
        <v>51158.476137553102</v>
      </c>
      <c r="G22" s="32">
        <v>583566.97210403997</v>
      </c>
      <c r="H22" s="32">
        <v>8.0599377698309799E-2</v>
      </c>
    </row>
    <row r="23" spans="1:8" ht="14.25">
      <c r="A23" s="32">
        <v>22</v>
      </c>
      <c r="B23" s="33">
        <v>36</v>
      </c>
      <c r="C23" s="32">
        <v>105717.12699999999</v>
      </c>
      <c r="D23" s="32">
        <v>621043.259327434</v>
      </c>
      <c r="E23" s="32">
        <v>535485.75766709598</v>
      </c>
      <c r="F23" s="32">
        <v>85557.501660337803</v>
      </c>
      <c r="G23" s="32">
        <v>535485.75766709598</v>
      </c>
      <c r="H23" s="32">
        <v>0.13776415793159599</v>
      </c>
    </row>
    <row r="24" spans="1:8" ht="14.25">
      <c r="A24" s="32">
        <v>23</v>
      </c>
      <c r="B24" s="33">
        <v>37</v>
      </c>
      <c r="C24" s="32">
        <v>93931.622000000003</v>
      </c>
      <c r="D24" s="32">
        <v>991496.75726814196</v>
      </c>
      <c r="E24" s="32">
        <v>848117.84624101501</v>
      </c>
      <c r="F24" s="32">
        <v>143378.911027127</v>
      </c>
      <c r="G24" s="32">
        <v>848117.84624101501</v>
      </c>
      <c r="H24" s="32">
        <v>0.144608552651425</v>
      </c>
    </row>
    <row r="25" spans="1:8" ht="14.25">
      <c r="A25" s="32">
        <v>24</v>
      </c>
      <c r="B25" s="33">
        <v>38</v>
      </c>
      <c r="C25" s="32">
        <v>120721.30899999999</v>
      </c>
      <c r="D25" s="32">
        <v>510826.89437256602</v>
      </c>
      <c r="E25" s="32">
        <v>473570.49340530997</v>
      </c>
      <c r="F25" s="32">
        <v>37256.400967256603</v>
      </c>
      <c r="G25" s="32">
        <v>473570.49340530997</v>
      </c>
      <c r="H25" s="32">
        <v>7.2933515008088201E-2</v>
      </c>
    </row>
    <row r="26" spans="1:8" ht="14.25">
      <c r="A26" s="32">
        <v>25</v>
      </c>
      <c r="B26" s="33">
        <v>39</v>
      </c>
      <c r="C26" s="32">
        <v>81192.221000000005</v>
      </c>
      <c r="D26" s="32">
        <v>112081.059787316</v>
      </c>
      <c r="E26" s="32">
        <v>76898.248828347205</v>
      </c>
      <c r="F26" s="32">
        <v>35182.810958968403</v>
      </c>
      <c r="G26" s="32">
        <v>76898.248828347205</v>
      </c>
      <c r="H26" s="32">
        <v>0.31390505251940998</v>
      </c>
    </row>
    <row r="27" spans="1:8" ht="14.25">
      <c r="A27" s="32">
        <v>26</v>
      </c>
      <c r="B27" s="33">
        <v>40</v>
      </c>
      <c r="C27" s="32">
        <v>3</v>
      </c>
      <c r="D27" s="32">
        <v>11.538500000000001</v>
      </c>
      <c r="E27" s="32">
        <v>9.2919</v>
      </c>
      <c r="F27" s="32">
        <v>2.2465999999999999</v>
      </c>
      <c r="G27" s="32">
        <v>9.2919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5496.4939999999997</v>
      </c>
      <c r="D28" s="32">
        <v>76832.954400000002</v>
      </c>
      <c r="E28" s="32">
        <v>67298.699900000007</v>
      </c>
      <c r="F28" s="32">
        <v>9534.2544999999991</v>
      </c>
      <c r="G28" s="32">
        <v>67298.699900000007</v>
      </c>
      <c r="H28" s="32">
        <v>0.12409069226160099</v>
      </c>
    </row>
    <row r="29" spans="1:8" ht="14.25">
      <c r="A29" s="32">
        <v>28</v>
      </c>
      <c r="B29" s="33">
        <v>75</v>
      </c>
      <c r="C29" s="32">
        <v>299</v>
      </c>
      <c r="D29" s="32">
        <v>192662.39316239301</v>
      </c>
      <c r="E29" s="32">
        <v>183354.282051282</v>
      </c>
      <c r="F29" s="32">
        <v>9308.1111111111095</v>
      </c>
      <c r="G29" s="32">
        <v>183354.282051282</v>
      </c>
      <c r="H29" s="32">
        <v>4.8313067009737601E-2</v>
      </c>
    </row>
    <row r="30" spans="1:8" ht="14.25">
      <c r="A30" s="32">
        <v>29</v>
      </c>
      <c r="B30" s="33">
        <v>76</v>
      </c>
      <c r="C30" s="32">
        <v>1524</v>
      </c>
      <c r="D30" s="32">
        <v>272781.98012735002</v>
      </c>
      <c r="E30" s="32">
        <v>253912.689779487</v>
      </c>
      <c r="F30" s="32">
        <v>18869.2903478632</v>
      </c>
      <c r="G30" s="32">
        <v>253912.689779487</v>
      </c>
      <c r="H30" s="32">
        <v>6.9173522162475604E-2</v>
      </c>
    </row>
    <row r="31" spans="1:8" ht="14.25">
      <c r="A31" s="32">
        <v>30</v>
      </c>
      <c r="B31" s="33">
        <v>99</v>
      </c>
      <c r="C31" s="32">
        <v>39</v>
      </c>
      <c r="D31" s="32">
        <v>73449.264200892503</v>
      </c>
      <c r="E31" s="32">
        <v>63431.276302851496</v>
      </c>
      <c r="F31" s="32">
        <v>10017.987898040999</v>
      </c>
      <c r="G31" s="32">
        <v>63431.276302851496</v>
      </c>
      <c r="H31" s="32">
        <v>0.136393305052595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2014-04-17T01:20:06Z</dcterms:modified>
</cp:coreProperties>
</file>