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<sst xmlns="http://schemas.openxmlformats.org/spreadsheetml/2006/main" count="114" uniqueCount="71">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</sst>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21622052.350299999</v>
      </c>
      <c r="F3" s="25">
        <f>RA!I7</f>
        <v>1379842.7520999999</v>
      </c>
      <c r="G3" s="16">
        <f>E3-F3</f>
        <v>20242209.598200001</v>
      </c>
      <c r="H3" s="27">
        <f>RA!J7</f>
        <v>6.3816455984154299</v>
      </c>
      <c r="I3" s="20">
        <f>SUM(I4:I39)</f>
        <v>21622056.842624471</v>
      </c>
      <c r="J3" s="21">
        <f>SUM(J4:J39)</f>
        <v>20242209.380136896</v>
      </c>
      <c r="K3" s="22">
        <f>E3-I3</f>
        <v>-4.4923244714736938</v>
      </c>
      <c r="L3" s="22">
        <f>G3-J3</f>
        <v>0.2180631048977375</v>
      </c>
    </row>
    <row r="4" spans="1:12">
      <c r="A4" s="38">
        <f>RA!A8</f>
        <v>41748</v>
      </c>
      <c r="B4" s="12">
        <v>12</v>
      </c>
      <c r="C4" s="35" t="s">
        <v>6</v>
      </c>
      <c r="D4" s="35"/>
      <c r="E4" s="15">
        <f>VLOOKUP(C4,RA!B8:D39,3,0)</f>
        <v>1078254.6557</v>
      </c>
      <c r="F4" s="25">
        <f>VLOOKUP(C4,RA!B8:I43,8,0)</f>
        <v>-33697.171699999999</v>
      </c>
      <c r="G4" s="16">
        <f t="shared" ref="G4:G39" si="0">E4-F4</f>
        <v>1111951.8274000001</v>
      </c>
      <c r="H4" s="27">
        <f>RA!J8</f>
        <v>-3.1251589336402099</v>
      </c>
      <c r="I4" s="20">
        <f>VLOOKUP(B4,RMS!B:D,3,FALSE)</f>
        <v>1078255.2731641</v>
      </c>
      <c r="J4" s="21">
        <f>VLOOKUP(B4,RMS!B:E,4,FALSE)</f>
        <v>1111951.8349401699</v>
      </c>
      <c r="K4" s="22">
        <f t="shared" ref="K4:K39" si="1">E4-I4</f>
        <v>-0.61746410001069307</v>
      </c>
      <c r="L4" s="22">
        <f t="shared" ref="L4:L39" si="2">G4-J4</f>
        <v>-7.540169870480895E-3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135556.886</v>
      </c>
      <c r="F5" s="25">
        <f>VLOOKUP(C5,RA!B9:I44,8,0)</f>
        <v>30931.3884</v>
      </c>
      <c r="G5" s="16">
        <f t="shared" si="0"/>
        <v>104625.4976</v>
      </c>
      <c r="H5" s="27">
        <f>RA!J9</f>
        <v>22.818013391071801</v>
      </c>
      <c r="I5" s="20">
        <f>VLOOKUP(B5,RMS!B:D,3,FALSE)</f>
        <v>135556.923866167</v>
      </c>
      <c r="J5" s="21">
        <f>VLOOKUP(B5,RMS!B:E,4,FALSE)</f>
        <v>104625.528534475</v>
      </c>
      <c r="K5" s="22">
        <f t="shared" si="1"/>
        <v>-3.7866166996536776E-2</v>
      </c>
      <c r="L5" s="22">
        <f t="shared" si="2"/>
        <v>-3.0934474998502992E-2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193848.90059999999</v>
      </c>
      <c r="F6" s="25">
        <f>VLOOKUP(C6,RA!B10:I45,8,0)</f>
        <v>49136.982100000001</v>
      </c>
      <c r="G6" s="16">
        <f t="shared" si="0"/>
        <v>144711.9185</v>
      </c>
      <c r="H6" s="27">
        <f>RA!J10</f>
        <v>25.3480839705108</v>
      </c>
      <c r="I6" s="20">
        <f>VLOOKUP(B6,RMS!B:D,3,FALSE)</f>
        <v>193851.39950854701</v>
      </c>
      <c r="J6" s="21">
        <f>VLOOKUP(B6,RMS!B:E,4,FALSE)</f>
        <v>144711.91847265</v>
      </c>
      <c r="K6" s="22">
        <f t="shared" si="1"/>
        <v>-2.4989085470151622</v>
      </c>
      <c r="L6" s="22">
        <f t="shared" si="2"/>
        <v>2.7350004529580474E-5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78690.441500000001</v>
      </c>
      <c r="F7" s="25">
        <f>VLOOKUP(C7,RA!B11:I46,8,0)</f>
        <v>14194.0589</v>
      </c>
      <c r="G7" s="16">
        <f t="shared" si="0"/>
        <v>64496.382599999997</v>
      </c>
      <c r="H7" s="27">
        <f>RA!J11</f>
        <v>18.037843770389799</v>
      </c>
      <c r="I7" s="20">
        <f>VLOOKUP(B7,RMS!B:D,3,FALSE)</f>
        <v>78690.4658324786</v>
      </c>
      <c r="J7" s="21">
        <f>VLOOKUP(B7,RMS!B:E,4,FALSE)</f>
        <v>64496.3827880342</v>
      </c>
      <c r="K7" s="22">
        <f t="shared" si="1"/>
        <v>-2.4332478598807938E-2</v>
      </c>
      <c r="L7" s="22">
        <f t="shared" si="2"/>
        <v>-1.8803420243784785E-4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250942.80059999999</v>
      </c>
      <c r="F8" s="25">
        <f>VLOOKUP(C8,RA!B12:I47,8,0)</f>
        <v>32115.5265</v>
      </c>
      <c r="G8" s="16">
        <f t="shared" si="0"/>
        <v>218827.27409999998</v>
      </c>
      <c r="H8" s="27">
        <f>RA!J12</f>
        <v>12.797946951740499</v>
      </c>
      <c r="I8" s="20">
        <f>VLOOKUP(B8,RMS!B:D,3,FALSE)</f>
        <v>250942.77936068401</v>
      </c>
      <c r="J8" s="21">
        <f>VLOOKUP(B8,RMS!B:E,4,FALSE)</f>
        <v>218827.27483846201</v>
      </c>
      <c r="K8" s="22">
        <f t="shared" si="1"/>
        <v>2.1239315974526107E-2</v>
      </c>
      <c r="L8" s="22">
        <f t="shared" si="2"/>
        <v>-7.384620257653296E-4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334709.76390000002</v>
      </c>
      <c r="F9" s="25">
        <f>VLOOKUP(C9,RA!B13:I48,8,0)</f>
        <v>49616.585400000004</v>
      </c>
      <c r="G9" s="16">
        <f t="shared" si="0"/>
        <v>285093.17850000004</v>
      </c>
      <c r="H9" s="27">
        <f>RA!J13</f>
        <v>14.823763974457499</v>
      </c>
      <c r="I9" s="20">
        <f>VLOOKUP(B9,RMS!B:D,3,FALSE)</f>
        <v>334709.95988717902</v>
      </c>
      <c r="J9" s="21">
        <f>VLOOKUP(B9,RMS!B:E,4,FALSE)</f>
        <v>285093.17768974398</v>
      </c>
      <c r="K9" s="22">
        <f t="shared" si="1"/>
        <v>-0.19598717900225893</v>
      </c>
      <c r="L9" s="22">
        <f t="shared" si="2"/>
        <v>8.1025605322793126E-4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184940.31359999999</v>
      </c>
      <c r="F10" s="25">
        <f>VLOOKUP(C10,RA!B14:I49,8,0)</f>
        <v>32339.528300000002</v>
      </c>
      <c r="G10" s="16">
        <f t="shared" si="0"/>
        <v>152600.78529999999</v>
      </c>
      <c r="H10" s="27">
        <f>RA!J14</f>
        <v>17.486467753021</v>
      </c>
      <c r="I10" s="20">
        <f>VLOOKUP(B10,RMS!B:D,3,FALSE)</f>
        <v>184940.31088205101</v>
      </c>
      <c r="J10" s="21">
        <f>VLOOKUP(B10,RMS!B:E,4,FALSE)</f>
        <v>152600.78468205099</v>
      </c>
      <c r="K10" s="22">
        <f t="shared" si="1"/>
        <v>2.7179489843547344E-3</v>
      </c>
      <c r="L10" s="22">
        <f t="shared" si="2"/>
        <v>6.1794900102540851E-4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164303.79120000001</v>
      </c>
      <c r="F11" s="25">
        <f>VLOOKUP(C11,RA!B15:I50,8,0)</f>
        <v>30375.576000000001</v>
      </c>
      <c r="G11" s="16">
        <f t="shared" si="0"/>
        <v>133928.21520000001</v>
      </c>
      <c r="H11" s="27">
        <f>RA!J15</f>
        <v>18.487446807009501</v>
      </c>
      <c r="I11" s="20">
        <f>VLOOKUP(B11,RMS!B:D,3,FALSE)</f>
        <v>164303.909841026</v>
      </c>
      <c r="J11" s="21">
        <f>VLOOKUP(B11,RMS!B:E,4,FALSE)</f>
        <v>133928.21905897401</v>
      </c>
      <c r="K11" s="22">
        <f t="shared" si="1"/>
        <v>-0.11864102599793114</v>
      </c>
      <c r="L11" s="22">
        <f t="shared" si="2"/>
        <v>-3.8589739997405559E-3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1027641.897</v>
      </c>
      <c r="F12" s="25">
        <f>VLOOKUP(C12,RA!B16:I51,8,0)</f>
        <v>44289.447699999997</v>
      </c>
      <c r="G12" s="16">
        <f t="shared" si="0"/>
        <v>983352.44929999998</v>
      </c>
      <c r="H12" s="27">
        <f>RA!J16</f>
        <v>4.3098133532015801</v>
      </c>
      <c r="I12" s="20">
        <f>VLOOKUP(B12,RMS!B:D,3,FALSE)</f>
        <v>1027641.6081</v>
      </c>
      <c r="J12" s="21">
        <f>VLOOKUP(B12,RMS!B:E,4,FALSE)</f>
        <v>983352.44929999998</v>
      </c>
      <c r="K12" s="22">
        <f t="shared" si="1"/>
        <v>0.28890000004321337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1097036.4149</v>
      </c>
      <c r="F13" s="25">
        <f>VLOOKUP(C13,RA!B17:I52,8,0)</f>
        <v>35139.378499999999</v>
      </c>
      <c r="G13" s="16">
        <f t="shared" si="0"/>
        <v>1061897.0363999999</v>
      </c>
      <c r="H13" s="27">
        <f>RA!J17</f>
        <v>3.2031186953081301</v>
      </c>
      <c r="I13" s="20">
        <f>VLOOKUP(B13,RMS!B:D,3,FALSE)</f>
        <v>1097036.4772205099</v>
      </c>
      <c r="J13" s="21">
        <f>VLOOKUP(B13,RMS!B:E,4,FALSE)</f>
        <v>1061897.03649744</v>
      </c>
      <c r="K13" s="22">
        <f t="shared" si="1"/>
        <v>-6.2320509925484657E-2</v>
      </c>
      <c r="L13" s="22">
        <f t="shared" si="2"/>
        <v>-9.7440090030431747E-5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2541181.3157000002</v>
      </c>
      <c r="F14" s="25">
        <f>VLOOKUP(C14,RA!B18:I53,8,0)</f>
        <v>116293.584</v>
      </c>
      <c r="G14" s="16">
        <f t="shared" si="0"/>
        <v>2424887.7317000004</v>
      </c>
      <c r="H14" s="27">
        <f>RA!J18</f>
        <v>4.57635916341395</v>
      </c>
      <c r="I14" s="20">
        <f>VLOOKUP(B14,RMS!B:D,3,FALSE)</f>
        <v>2541181.8873051298</v>
      </c>
      <c r="J14" s="21">
        <f>VLOOKUP(B14,RMS!B:E,4,FALSE)</f>
        <v>2424887.7368974402</v>
      </c>
      <c r="K14" s="22">
        <f t="shared" si="1"/>
        <v>-0.57160512963309884</v>
      </c>
      <c r="L14" s="22">
        <f t="shared" si="2"/>
        <v>-5.1974398083984852E-3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653446.41090000002</v>
      </c>
      <c r="F15" s="25">
        <f>VLOOKUP(C15,RA!B19:I54,8,0)</f>
        <v>54564.635900000001</v>
      </c>
      <c r="G15" s="16">
        <f t="shared" si="0"/>
        <v>598881.77500000002</v>
      </c>
      <c r="H15" s="27">
        <f>RA!J19</f>
        <v>8.3502847348794003</v>
      </c>
      <c r="I15" s="20">
        <f>VLOOKUP(B15,RMS!B:D,3,FALSE)</f>
        <v>653446.35951025598</v>
      </c>
      <c r="J15" s="21">
        <f>VLOOKUP(B15,RMS!B:E,4,FALSE)</f>
        <v>598881.77437692299</v>
      </c>
      <c r="K15" s="22">
        <f t="shared" si="1"/>
        <v>5.1389744039624929E-2</v>
      </c>
      <c r="L15" s="22">
        <f t="shared" si="2"/>
        <v>6.2307703774422407E-4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1411983.3821</v>
      </c>
      <c r="F16" s="25">
        <f>VLOOKUP(C16,RA!B20:I55,8,0)</f>
        <v>4612.7578000000003</v>
      </c>
      <c r="G16" s="16">
        <f t="shared" si="0"/>
        <v>1407370.6243</v>
      </c>
      <c r="H16" s="27">
        <f>RA!J20</f>
        <v>0.32668640852837699</v>
      </c>
      <c r="I16" s="20">
        <f>VLOOKUP(B16,RMS!B:D,3,FALSE)</f>
        <v>1411983.4987999999</v>
      </c>
      <c r="J16" s="21">
        <f>VLOOKUP(B16,RMS!B:E,4,FALSE)</f>
        <v>1407370.6243</v>
      </c>
      <c r="K16" s="22">
        <f t="shared" si="1"/>
        <v>-0.11669999989680946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514994.60359999997</v>
      </c>
      <c r="F17" s="25">
        <f>VLOOKUP(C17,RA!B21:I56,8,0)</f>
        <v>60071.944799999997</v>
      </c>
      <c r="G17" s="16">
        <f t="shared" si="0"/>
        <v>454922.65879999998</v>
      </c>
      <c r="H17" s="27">
        <f>RA!J21</f>
        <v>11.664577527623599</v>
      </c>
      <c r="I17" s="20">
        <f>VLOOKUP(B17,RMS!B:D,3,FALSE)</f>
        <v>514994.44817442697</v>
      </c>
      <c r="J17" s="21">
        <f>VLOOKUP(B17,RMS!B:E,4,FALSE)</f>
        <v>454922.65865582001</v>
      </c>
      <c r="K17" s="22">
        <f t="shared" si="1"/>
        <v>0.15542557300068438</v>
      </c>
      <c r="L17" s="22">
        <f t="shared" si="2"/>
        <v>1.4417996862903237E-4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1425796.5008</v>
      </c>
      <c r="F18" s="25">
        <f>VLOOKUP(C18,RA!B22:I57,8,0)</f>
        <v>147066.10939999999</v>
      </c>
      <c r="G18" s="16">
        <f t="shared" si="0"/>
        <v>1278730.3914000001</v>
      </c>
      <c r="H18" s="27">
        <f>RA!J22</f>
        <v>10.314663370087001</v>
      </c>
      <c r="I18" s="20">
        <f>VLOOKUP(B18,RMS!B:D,3,FALSE)</f>
        <v>1425796.4569999999</v>
      </c>
      <c r="J18" s="21">
        <f>VLOOKUP(B18,RMS!B:E,4,FALSE)</f>
        <v>1278730.3902</v>
      </c>
      <c r="K18" s="22">
        <f t="shared" si="1"/>
        <v>4.3800000101327896E-2</v>
      </c>
      <c r="L18" s="22">
        <f t="shared" si="2"/>
        <v>1.2000000569969416E-3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3299043.5057999999</v>
      </c>
      <c r="F19" s="25">
        <f>VLOOKUP(C19,RA!B23:I58,8,0)</f>
        <v>-20696.729200000002</v>
      </c>
      <c r="G19" s="16">
        <f t="shared" si="0"/>
        <v>3319740.2349999999</v>
      </c>
      <c r="H19" s="27">
        <f>RA!J23</f>
        <v>-0.62735544904495499</v>
      </c>
      <c r="I19" s="20">
        <f>VLOOKUP(B19,RMS!B:D,3,FALSE)</f>
        <v>3299044.4483179501</v>
      </c>
      <c r="J19" s="21">
        <f>VLOOKUP(B19,RMS!B:E,4,FALSE)</f>
        <v>3319740.2749170898</v>
      </c>
      <c r="K19" s="22">
        <f t="shared" si="1"/>
        <v>-0.94251795019954443</v>
      </c>
      <c r="L19" s="22">
        <f t="shared" si="2"/>
        <v>-3.9917089976370335E-2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310333.31650000002</v>
      </c>
      <c r="F20" s="25">
        <f>VLOOKUP(C20,RA!B24:I59,8,0)</f>
        <v>45947.495699999999</v>
      </c>
      <c r="G20" s="16">
        <f t="shared" si="0"/>
        <v>264385.82079999999</v>
      </c>
      <c r="H20" s="27">
        <f>RA!J24</f>
        <v>14.805853338018901</v>
      </c>
      <c r="I20" s="20">
        <f>VLOOKUP(B20,RMS!B:D,3,FALSE)</f>
        <v>310333.282295855</v>
      </c>
      <c r="J20" s="21">
        <f>VLOOKUP(B20,RMS!B:E,4,FALSE)</f>
        <v>264385.805199328</v>
      </c>
      <c r="K20" s="22">
        <f t="shared" si="1"/>
        <v>3.4204145020339638E-2</v>
      </c>
      <c r="L20" s="22">
        <f t="shared" si="2"/>
        <v>1.5600671991705894E-2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301155.74729999999</v>
      </c>
      <c r="F21" s="25">
        <f>VLOOKUP(C21,RA!B25:I60,8,0)</f>
        <v>15469.147300000001</v>
      </c>
      <c r="G21" s="16">
        <f t="shared" si="0"/>
        <v>285686.59999999998</v>
      </c>
      <c r="H21" s="27">
        <f>RA!J25</f>
        <v>5.1365937521325904</v>
      </c>
      <c r="I21" s="20">
        <f>VLOOKUP(B21,RMS!B:D,3,FALSE)</f>
        <v>301155.74648248201</v>
      </c>
      <c r="J21" s="21">
        <f>VLOOKUP(B21,RMS!B:E,4,FALSE)</f>
        <v>285686.59229364397</v>
      </c>
      <c r="K21" s="22">
        <f t="shared" si="1"/>
        <v>8.1751798279583454E-4</v>
      </c>
      <c r="L21" s="22">
        <f t="shared" si="2"/>
        <v>7.7063560020178556E-3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732641.79029999999</v>
      </c>
      <c r="F22" s="25">
        <f>VLOOKUP(C22,RA!B26:I61,8,0)</f>
        <v>120055.9638</v>
      </c>
      <c r="G22" s="16">
        <f t="shared" si="0"/>
        <v>612585.82649999997</v>
      </c>
      <c r="H22" s="27">
        <f>RA!J26</f>
        <v>16.386720685266901</v>
      </c>
      <c r="I22" s="20">
        <f>VLOOKUP(B22,RMS!B:D,3,FALSE)</f>
        <v>732641.79283947498</v>
      </c>
      <c r="J22" s="21">
        <f>VLOOKUP(B22,RMS!B:E,4,FALSE)</f>
        <v>612585.89017611404</v>
      </c>
      <c r="K22" s="22">
        <f t="shared" si="1"/>
        <v>-2.5394749827682972E-3</v>
      </c>
      <c r="L22" s="22">
        <f t="shared" si="2"/>
        <v>-6.3676114077679813E-2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328899.30290000001</v>
      </c>
      <c r="F23" s="25">
        <f>VLOOKUP(C23,RA!B27:I62,8,0)</f>
        <v>102168.9431</v>
      </c>
      <c r="G23" s="16">
        <f t="shared" si="0"/>
        <v>226730.35980000001</v>
      </c>
      <c r="H23" s="27">
        <f>RA!J27</f>
        <v>31.0638977337887</v>
      </c>
      <c r="I23" s="20">
        <f>VLOOKUP(B23,RMS!B:D,3,FALSE)</f>
        <v>328899.29516350501</v>
      </c>
      <c r="J23" s="21">
        <f>VLOOKUP(B23,RMS!B:E,4,FALSE)</f>
        <v>226730.36951176199</v>
      </c>
      <c r="K23" s="22">
        <f t="shared" si="1"/>
        <v>7.7364949975162745E-3</v>
      </c>
      <c r="L23" s="22">
        <f t="shared" si="2"/>
        <v>-9.7117619880009443E-3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1056530.9213</v>
      </c>
      <c r="F24" s="25">
        <f>VLOOKUP(C24,RA!B28:I63,8,0)</f>
        <v>49415.782800000001</v>
      </c>
      <c r="G24" s="16">
        <f t="shared" si="0"/>
        <v>1007115.1385</v>
      </c>
      <c r="H24" s="27">
        <f>RA!J28</f>
        <v>4.67717336083233</v>
      </c>
      <c r="I24" s="20">
        <f>VLOOKUP(B24,RMS!B:D,3,FALSE)</f>
        <v>1056530.92069115</v>
      </c>
      <c r="J24" s="21">
        <f>VLOOKUP(B24,RMS!B:E,4,FALSE)</f>
        <v>1007115.13992415</v>
      </c>
      <c r="K24" s="22">
        <f t="shared" si="1"/>
        <v>6.0885003767907619E-4</v>
      </c>
      <c r="L24" s="22">
        <f t="shared" si="2"/>
        <v>-1.4241499593481421E-3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848674.91599999997</v>
      </c>
      <c r="F25" s="25">
        <f>VLOOKUP(C25,RA!B29:I64,8,0)</f>
        <v>108924.2914</v>
      </c>
      <c r="G25" s="16">
        <f t="shared" si="0"/>
        <v>739750.62459999998</v>
      </c>
      <c r="H25" s="27">
        <f>RA!J29</f>
        <v>12.834630710353199</v>
      </c>
      <c r="I25" s="20">
        <f>VLOOKUP(B25,RMS!B:D,3,FALSE)</f>
        <v>848674.91256548697</v>
      </c>
      <c r="J25" s="21">
        <f>VLOOKUP(B25,RMS!B:E,4,FALSE)</f>
        <v>739750.61526273598</v>
      </c>
      <c r="K25" s="22">
        <f t="shared" si="1"/>
        <v>3.434512997046113E-3</v>
      </c>
      <c r="L25" s="22">
        <f t="shared" si="2"/>
        <v>9.3372639967128634E-3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1487900.6240000001</v>
      </c>
      <c r="F26" s="25">
        <f>VLOOKUP(C26,RA!B30:I65,8,0)</f>
        <v>154948.5564</v>
      </c>
      <c r="G26" s="16">
        <f t="shared" si="0"/>
        <v>1332952.0676000002</v>
      </c>
      <c r="H26" s="27">
        <f>RA!J30</f>
        <v>10.4139049275646</v>
      </c>
      <c r="I26" s="20">
        <f>VLOOKUP(B26,RMS!B:D,3,FALSE)</f>
        <v>1487900.6006150399</v>
      </c>
      <c r="J26" s="21">
        <f>VLOOKUP(B26,RMS!B:E,4,FALSE)</f>
        <v>1332952.0341217399</v>
      </c>
      <c r="K26" s="22">
        <f t="shared" si="1"/>
        <v>2.3384960135444999E-2</v>
      </c>
      <c r="L26" s="22">
        <f t="shared" si="2"/>
        <v>3.3478260273113847E-2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1051124.7279999999</v>
      </c>
      <c r="F27" s="25">
        <f>VLOOKUP(C27,RA!B31:I66,8,0)</f>
        <v>25627.914000000001</v>
      </c>
      <c r="G27" s="16">
        <f t="shared" si="0"/>
        <v>1025496.8139999999</v>
      </c>
      <c r="H27" s="27">
        <f>RA!J31</f>
        <v>2.43814205082615</v>
      </c>
      <c r="I27" s="20">
        <f>VLOOKUP(B27,RMS!B:D,3,FALSE)</f>
        <v>1051124.7014601801</v>
      </c>
      <c r="J27" s="21">
        <f>VLOOKUP(B27,RMS!B:E,4,FALSE)</f>
        <v>1025496.52791416</v>
      </c>
      <c r="K27" s="22">
        <f t="shared" si="1"/>
        <v>2.6539819780737162E-2</v>
      </c>
      <c r="L27" s="22">
        <f t="shared" si="2"/>
        <v>0.28608583984896541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161221.41200000001</v>
      </c>
      <c r="F28" s="25">
        <f>VLOOKUP(C28,RA!B32:I67,8,0)</f>
        <v>47428.3295</v>
      </c>
      <c r="G28" s="16">
        <f t="shared" si="0"/>
        <v>113793.08250000002</v>
      </c>
      <c r="H28" s="27">
        <f>RA!J32</f>
        <v>29.418133057909198</v>
      </c>
      <c r="I28" s="20">
        <f>VLOOKUP(B28,RMS!B:D,3,FALSE)</f>
        <v>161221.38306878501</v>
      </c>
      <c r="J28" s="21">
        <f>VLOOKUP(B28,RMS!B:E,4,FALSE)</f>
        <v>113793.065323061</v>
      </c>
      <c r="K28" s="22">
        <f t="shared" si="1"/>
        <v>2.8931214998010546E-2</v>
      </c>
      <c r="L28" s="22">
        <f t="shared" si="2"/>
        <v>1.7176939014461823E-2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38.4617</v>
      </c>
      <c r="F29" s="25">
        <f>VLOOKUP(C29,RA!B33:I68,8,0)</f>
        <v>7.4896000000000003</v>
      </c>
      <c r="G29" s="16">
        <f t="shared" si="0"/>
        <v>30.972100000000001</v>
      </c>
      <c r="H29" s="27">
        <f>RA!J33</f>
        <v>19.4728782139115</v>
      </c>
      <c r="I29" s="20">
        <f>VLOOKUP(B29,RMS!B:D,3,FALSE)</f>
        <v>38.461599999999997</v>
      </c>
      <c r="J29" s="21">
        <f>VLOOKUP(B29,RMS!B:E,4,FALSE)</f>
        <v>30.972100000000001</v>
      </c>
      <c r="K29" s="22">
        <f t="shared" si="1"/>
        <v>1.0000000000331966E-4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139114.8702</v>
      </c>
      <c r="F31" s="25">
        <f>VLOOKUP(C31,RA!B35:I70,8,0)</f>
        <v>15080.5311</v>
      </c>
      <c r="G31" s="16">
        <f t="shared" si="0"/>
        <v>124034.33910000001</v>
      </c>
      <c r="H31" s="27">
        <f>RA!J35</f>
        <v>10.840344442200401</v>
      </c>
      <c r="I31" s="20">
        <f>VLOOKUP(B31,RMS!B:D,3,FALSE)</f>
        <v>139114.86900000001</v>
      </c>
      <c r="J31" s="21">
        <f>VLOOKUP(B31,RMS!B:E,4,FALSE)</f>
        <v>124034.33070000001</v>
      </c>
      <c r="K31" s="22">
        <f t="shared" si="1"/>
        <v>1.1999999987892807E-3</v>
      </c>
      <c r="L31" s="22">
        <f t="shared" si="2"/>
        <v>8.4000000060768798E-3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231375.2127</v>
      </c>
      <c r="F35" s="25">
        <f>VLOOKUP(C35,RA!B8:I74,8,0)</f>
        <v>11936.4452</v>
      </c>
      <c r="G35" s="16">
        <f t="shared" si="0"/>
        <v>219438.76750000002</v>
      </c>
      <c r="H35" s="27">
        <f>RA!J39</f>
        <v>5.1589126858963699</v>
      </c>
      <c r="I35" s="20">
        <f>VLOOKUP(B35,RMS!B:D,3,FALSE)</f>
        <v>231375.21367521401</v>
      </c>
      <c r="J35" s="21">
        <f>VLOOKUP(B35,RMS!B:E,4,FALSE)</f>
        <v>219438.76923076899</v>
      </c>
      <c r="K35" s="22">
        <f t="shared" si="1"/>
        <v>-9.752140031196177E-4</v>
      </c>
      <c r="L35" s="22">
        <f t="shared" si="2"/>
        <v>-1.7307689704466611E-3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529596.9362</v>
      </c>
      <c r="F36" s="25">
        <f>VLOOKUP(C36,RA!B8:I75,8,0)</f>
        <v>31724.144499999999</v>
      </c>
      <c r="G36" s="16">
        <f t="shared" si="0"/>
        <v>497872.7917</v>
      </c>
      <c r="H36" s="27">
        <f>RA!J40</f>
        <v>5.9902432079062304</v>
      </c>
      <c r="I36" s="20">
        <f>VLOOKUP(B36,RMS!B:D,3,FALSE)</f>
        <v>529596.93071794906</v>
      </c>
      <c r="J36" s="21">
        <f>VLOOKUP(B36,RMS!B:E,4,FALSE)</f>
        <v>497872.78826752101</v>
      </c>
      <c r="K36" s="22">
        <f t="shared" si="1"/>
        <v>5.482050939463079E-3</v>
      </c>
      <c r="L36" s="22">
        <f t="shared" si="2"/>
        <v>3.4324789885431528E-3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51072.527300000002</v>
      </c>
      <c r="F39" s="25">
        <f>VLOOKUP(C39,RA!B8:I78,8,0)</f>
        <v>4754.1148999999996</v>
      </c>
      <c r="G39" s="16">
        <f t="shared" si="0"/>
        <v>46318.412400000001</v>
      </c>
      <c r="H39" s="27">
        <f>RA!J43</f>
        <v>9.3085561873105096</v>
      </c>
      <c r="I39" s="20">
        <f>VLOOKUP(B39,RMS!B:D,3,FALSE)</f>
        <v>51072.5256788443</v>
      </c>
      <c r="J39" s="21">
        <f>VLOOKUP(B39,RMS!B:E,4,FALSE)</f>
        <v>46318.413962635197</v>
      </c>
      <c r="K39" s="22">
        <f t="shared" si="1"/>
        <v>1.6211557012866251E-3</v>
      </c>
      <c r="L39" s="22">
        <f t="shared" si="2"/>
        <v>-1.5626351960236207E-3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21622052.350299999</v>
      </c>
      <c r="E7" s="62">
        <v>21206952</v>
      </c>
      <c r="F7" s="63">
        <v>101.957378647813</v>
      </c>
      <c r="G7" s="62">
        <v>16230244.187200001</v>
      </c>
      <c r="H7" s="63">
        <v>33.2207457935368</v>
      </c>
      <c r="I7" s="62">
        <v>1379842.7520999999</v>
      </c>
      <c r="J7" s="63">
        <v>6.3816455984154299</v>
      </c>
      <c r="K7" s="62">
        <v>1694640.3458</v>
      </c>
      <c r="L7" s="63">
        <v>10.441249843526601</v>
      </c>
      <c r="M7" s="63">
        <v>-0.18576070992301999</v>
      </c>
      <c r="N7" s="62">
        <v>308677265.6038</v>
      </c>
      <c r="O7" s="62">
        <v>2453680397.2718</v>
      </c>
      <c r="P7" s="62">
        <v>1179890</v>
      </c>
      <c r="Q7" s="62">
        <v>1007909</v>
      </c>
      <c r="R7" s="63">
        <v>17.0631475659013</v>
      </c>
      <c r="S7" s="62">
        <v>18.3254814858165</v>
      </c>
      <c r="T7" s="62">
        <v>19.567608327934401</v>
      </c>
      <c r="U7" s="64">
        <v>-6.7781402801299899</v>
      </c>
      <c r="V7" s="52"/>
      <c r="W7" s="52"/>
    </row>
    <row r="8" spans="1:23" ht="14.25" thickBot="1">
      <c r="A8" s="49">
        <v>41748</v>
      </c>
      <c r="B8" s="39" t="s">
        <v>6</v>
      </c>
      <c r="C8" s="40"/>
      <c r="D8" s="65">
        <v>1078254.6557</v>
      </c>
      <c r="E8" s="65">
        <v>572198</v>
      </c>
      <c r="F8" s="66">
        <v>188.44082917102099</v>
      </c>
      <c r="G8" s="65">
        <v>467687.37209999998</v>
      </c>
      <c r="H8" s="66">
        <v>130.550303476967</v>
      </c>
      <c r="I8" s="65">
        <v>-33697.171699999999</v>
      </c>
      <c r="J8" s="66">
        <v>-3.1251589336402099</v>
      </c>
      <c r="K8" s="65">
        <v>102349.6743</v>
      </c>
      <c r="L8" s="66">
        <v>21.8842073585249</v>
      </c>
      <c r="M8" s="66">
        <v>-1.3292357492143001</v>
      </c>
      <c r="N8" s="65">
        <v>10471446.8247</v>
      </c>
      <c r="O8" s="65">
        <v>99455076.653200001</v>
      </c>
      <c r="P8" s="65">
        <v>36663</v>
      </c>
      <c r="Q8" s="65">
        <v>24784</v>
      </c>
      <c r="R8" s="66">
        <v>47.930116204002601</v>
      </c>
      <c r="S8" s="65">
        <v>29.409886144068999</v>
      </c>
      <c r="T8" s="65">
        <v>22.3197510490639</v>
      </c>
      <c r="U8" s="67">
        <v>24.107999127480099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135556.886</v>
      </c>
      <c r="E9" s="65">
        <v>94455</v>
      </c>
      <c r="F9" s="66">
        <v>143.514780583347</v>
      </c>
      <c r="G9" s="65">
        <v>77410.167100000006</v>
      </c>
      <c r="H9" s="66">
        <v>75.115092859681994</v>
      </c>
      <c r="I9" s="65">
        <v>30931.3884</v>
      </c>
      <c r="J9" s="66">
        <v>22.818013391071801</v>
      </c>
      <c r="K9" s="65">
        <v>17102.3838</v>
      </c>
      <c r="L9" s="66">
        <v>22.0932009847063</v>
      </c>
      <c r="M9" s="66">
        <v>0.80860099748199998</v>
      </c>
      <c r="N9" s="65">
        <v>1819577.3322000001</v>
      </c>
      <c r="O9" s="65">
        <v>16680970.0046</v>
      </c>
      <c r="P9" s="65">
        <v>7652</v>
      </c>
      <c r="Q9" s="65">
        <v>4463</v>
      </c>
      <c r="R9" s="66">
        <v>71.454178803495395</v>
      </c>
      <c r="S9" s="65">
        <v>17.715222948248801</v>
      </c>
      <c r="T9" s="65">
        <v>17.947801456419501</v>
      </c>
      <c r="U9" s="67">
        <v>-1.31287372927824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193848.90059999999</v>
      </c>
      <c r="E10" s="65">
        <v>141260</v>
      </c>
      <c r="F10" s="66">
        <v>137.228444428713</v>
      </c>
      <c r="G10" s="65">
        <v>114620.41869999999</v>
      </c>
      <c r="H10" s="66">
        <v>69.122485154558305</v>
      </c>
      <c r="I10" s="65">
        <v>49136.982100000001</v>
      </c>
      <c r="J10" s="66">
        <v>25.3480839705108</v>
      </c>
      <c r="K10" s="65">
        <v>33792.192999999999</v>
      </c>
      <c r="L10" s="66">
        <v>29.481826522066299</v>
      </c>
      <c r="M10" s="66">
        <v>0.45409272786764698</v>
      </c>
      <c r="N10" s="65">
        <v>2620348.4212000002</v>
      </c>
      <c r="O10" s="65">
        <v>23588502.786499999</v>
      </c>
      <c r="P10" s="65">
        <v>111730</v>
      </c>
      <c r="Q10" s="65">
        <v>92566</v>
      </c>
      <c r="R10" s="66">
        <v>20.703065920532399</v>
      </c>
      <c r="S10" s="65">
        <v>1.73497628747874</v>
      </c>
      <c r="T10" s="65">
        <v>1.43614438238662</v>
      </c>
      <c r="U10" s="67">
        <v>17.223976330326799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78690.441500000001</v>
      </c>
      <c r="E11" s="65">
        <v>50448</v>
      </c>
      <c r="F11" s="66">
        <v>155.98327287504</v>
      </c>
      <c r="G11" s="65">
        <v>43032.775699999998</v>
      </c>
      <c r="H11" s="66">
        <v>82.861644920571607</v>
      </c>
      <c r="I11" s="65">
        <v>14194.0589</v>
      </c>
      <c r="J11" s="66">
        <v>18.037843770389799</v>
      </c>
      <c r="K11" s="65">
        <v>8868.2335000000003</v>
      </c>
      <c r="L11" s="66">
        <v>20.608090823200101</v>
      </c>
      <c r="M11" s="66">
        <v>0.60055087633856297</v>
      </c>
      <c r="N11" s="65">
        <v>958454.99580000003</v>
      </c>
      <c r="O11" s="65">
        <v>10197348.4438</v>
      </c>
      <c r="P11" s="65">
        <v>3579</v>
      </c>
      <c r="Q11" s="65">
        <v>3049</v>
      </c>
      <c r="R11" s="66">
        <v>17.382748442112199</v>
      </c>
      <c r="S11" s="65">
        <v>21.986711791003099</v>
      </c>
      <c r="T11" s="65">
        <v>23.972929288291201</v>
      </c>
      <c r="U11" s="67">
        <v>-9.0337178026817408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250942.80059999999</v>
      </c>
      <c r="E12" s="65">
        <v>189248</v>
      </c>
      <c r="F12" s="66">
        <v>132.59997495350001</v>
      </c>
      <c r="G12" s="65">
        <v>149778.8076</v>
      </c>
      <c r="H12" s="66">
        <v>67.542260898597206</v>
      </c>
      <c r="I12" s="65">
        <v>32115.5265</v>
      </c>
      <c r="J12" s="66">
        <v>12.797946951740499</v>
      </c>
      <c r="K12" s="65">
        <v>24143.888200000001</v>
      </c>
      <c r="L12" s="66">
        <v>16.1196958280498</v>
      </c>
      <c r="M12" s="66">
        <v>0.33017210127737401</v>
      </c>
      <c r="N12" s="65">
        <v>2691869.3417000002</v>
      </c>
      <c r="O12" s="65">
        <v>27790157.112799998</v>
      </c>
      <c r="P12" s="65">
        <v>2859</v>
      </c>
      <c r="Q12" s="65">
        <v>3540</v>
      </c>
      <c r="R12" s="66">
        <v>-19.2372881355932</v>
      </c>
      <c r="S12" s="65">
        <v>87.772927806925495</v>
      </c>
      <c r="T12" s="65">
        <v>89.519629322033893</v>
      </c>
      <c r="U12" s="67">
        <v>-1.9900230728894299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334709.76390000002</v>
      </c>
      <c r="E13" s="65">
        <v>333884</v>
      </c>
      <c r="F13" s="66">
        <v>100.247320596375</v>
      </c>
      <c r="G13" s="65">
        <v>290258.50270000001</v>
      </c>
      <c r="H13" s="66">
        <v>15.314370048254199</v>
      </c>
      <c r="I13" s="65">
        <v>49616.585400000004</v>
      </c>
      <c r="J13" s="66">
        <v>14.823763974457499</v>
      </c>
      <c r="K13" s="65">
        <v>51890.7111</v>
      </c>
      <c r="L13" s="66">
        <v>17.877412932716801</v>
      </c>
      <c r="M13" s="66">
        <v>-4.3825294581481003E-2</v>
      </c>
      <c r="N13" s="65">
        <v>5113045.3746999996</v>
      </c>
      <c r="O13" s="65">
        <v>48849352.229599997</v>
      </c>
      <c r="P13" s="65">
        <v>15354</v>
      </c>
      <c r="Q13" s="65">
        <v>14664</v>
      </c>
      <c r="R13" s="66">
        <v>4.7054009819967204</v>
      </c>
      <c r="S13" s="65">
        <v>21.7995156897226</v>
      </c>
      <c r="T13" s="65">
        <v>22.234432951445701</v>
      </c>
      <c r="U13" s="67">
        <v>-1.99507763343663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184940.31359999999</v>
      </c>
      <c r="E14" s="65">
        <v>142136</v>
      </c>
      <c r="F14" s="66">
        <v>130.11504024314701</v>
      </c>
      <c r="G14" s="65">
        <v>129970.5649</v>
      </c>
      <c r="H14" s="66">
        <v>42.2939984467206</v>
      </c>
      <c r="I14" s="65">
        <v>32339.528300000002</v>
      </c>
      <c r="J14" s="66">
        <v>17.486467753021</v>
      </c>
      <c r="K14" s="65">
        <v>26054.9676</v>
      </c>
      <c r="L14" s="66">
        <v>20.046821847736702</v>
      </c>
      <c r="M14" s="66">
        <v>0.24120393456179201</v>
      </c>
      <c r="N14" s="65">
        <v>2627402.1124</v>
      </c>
      <c r="O14" s="65">
        <v>21263815.218600001</v>
      </c>
      <c r="P14" s="65">
        <v>3796</v>
      </c>
      <c r="Q14" s="65">
        <v>2500</v>
      </c>
      <c r="R14" s="66">
        <v>51.84</v>
      </c>
      <c r="S14" s="65">
        <v>48.719787565858802</v>
      </c>
      <c r="T14" s="65">
        <v>58.179391240000001</v>
      </c>
      <c r="U14" s="67">
        <v>-19.416348360209501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164303.79120000001</v>
      </c>
      <c r="E15" s="65">
        <v>127774</v>
      </c>
      <c r="F15" s="66">
        <v>128.589377494639</v>
      </c>
      <c r="G15" s="65">
        <v>113943.2332</v>
      </c>
      <c r="H15" s="66">
        <v>44.197936626569202</v>
      </c>
      <c r="I15" s="65">
        <v>30375.576000000001</v>
      </c>
      <c r="J15" s="66">
        <v>18.487446807009501</v>
      </c>
      <c r="K15" s="65">
        <v>28229.113300000001</v>
      </c>
      <c r="L15" s="66">
        <v>24.774716766594299</v>
      </c>
      <c r="M15" s="66">
        <v>7.6037198802132E-2</v>
      </c>
      <c r="N15" s="65">
        <v>2482382.6439</v>
      </c>
      <c r="O15" s="65">
        <v>16124683.8419</v>
      </c>
      <c r="P15" s="65">
        <v>5877</v>
      </c>
      <c r="Q15" s="65">
        <v>6594</v>
      </c>
      <c r="R15" s="66">
        <v>-10.8735213830755</v>
      </c>
      <c r="S15" s="65">
        <v>27.957085451761099</v>
      </c>
      <c r="T15" s="65">
        <v>25.409003836821402</v>
      </c>
      <c r="U15" s="67">
        <v>9.1142605667403096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1027641.897</v>
      </c>
      <c r="E16" s="65">
        <v>861873</v>
      </c>
      <c r="F16" s="66">
        <v>119.23356422582</v>
      </c>
      <c r="G16" s="65">
        <v>710105.58929999999</v>
      </c>
      <c r="H16" s="66">
        <v>44.716773460833799</v>
      </c>
      <c r="I16" s="65">
        <v>44289.447699999997</v>
      </c>
      <c r="J16" s="66">
        <v>4.3098133532015801</v>
      </c>
      <c r="K16" s="65">
        <v>46383.470300000001</v>
      </c>
      <c r="L16" s="66">
        <v>6.5319117324119897</v>
      </c>
      <c r="M16" s="66">
        <v>-4.5145880341772998E-2</v>
      </c>
      <c r="N16" s="65">
        <v>16805702.9113</v>
      </c>
      <c r="O16" s="65">
        <v>121456397.9684</v>
      </c>
      <c r="P16" s="65">
        <v>58637</v>
      </c>
      <c r="Q16" s="65">
        <v>53851</v>
      </c>
      <c r="R16" s="66">
        <v>8.8874858405600694</v>
      </c>
      <c r="S16" s="65">
        <v>17.525485563722601</v>
      </c>
      <c r="T16" s="65">
        <v>17.444788772724699</v>
      </c>
      <c r="U16" s="67">
        <v>0.46045395264177003</v>
      </c>
      <c r="V16" s="52"/>
      <c r="W16" s="52"/>
    </row>
    <row r="17" spans="1:21" ht="12" thickBot="1">
      <c r="A17" s="50"/>
      <c r="B17" s="39" t="s">
        <v>15</v>
      </c>
      <c r="C17" s="40"/>
      <c r="D17" s="65">
        <v>1097036.4149</v>
      </c>
      <c r="E17" s="65">
        <v>783864</v>
      </c>
      <c r="F17" s="66">
        <v>139.95239160109401</v>
      </c>
      <c r="G17" s="65">
        <v>417471.08179999999</v>
      </c>
      <c r="H17" s="66">
        <v>162.78141474373101</v>
      </c>
      <c r="I17" s="65">
        <v>35139.378499999999</v>
      </c>
      <c r="J17" s="66">
        <v>3.2031186953081301</v>
      </c>
      <c r="K17" s="65">
        <v>57828.307999999997</v>
      </c>
      <c r="L17" s="66">
        <v>13.852051200927001</v>
      </c>
      <c r="M17" s="66">
        <v>-0.39234987646534603</v>
      </c>
      <c r="N17" s="65">
        <v>16252933.8851</v>
      </c>
      <c r="O17" s="65">
        <v>140566794.1058</v>
      </c>
      <c r="P17" s="65">
        <v>14181</v>
      </c>
      <c r="Q17" s="65">
        <v>12613</v>
      </c>
      <c r="R17" s="66">
        <v>12.4316181717276</v>
      </c>
      <c r="S17" s="65">
        <v>77.359594873422196</v>
      </c>
      <c r="T17" s="65">
        <v>169.65210507412999</v>
      </c>
      <c r="U17" s="67">
        <v>-119.30324913376199</v>
      </c>
    </row>
    <row r="18" spans="1:21" ht="12" thickBot="1">
      <c r="A18" s="50"/>
      <c r="B18" s="39" t="s">
        <v>16</v>
      </c>
      <c r="C18" s="40"/>
      <c r="D18" s="65">
        <v>2541181.3157000002</v>
      </c>
      <c r="E18" s="65">
        <v>2153793</v>
      </c>
      <c r="F18" s="66">
        <v>117.986329963</v>
      </c>
      <c r="G18" s="65">
        <v>1866537.3798</v>
      </c>
      <c r="H18" s="66">
        <v>36.144142796234199</v>
      </c>
      <c r="I18" s="65">
        <v>116293.584</v>
      </c>
      <c r="J18" s="66">
        <v>4.57635916341395</v>
      </c>
      <c r="K18" s="65">
        <v>164851.5227</v>
      </c>
      <c r="L18" s="66">
        <v>8.8319432808607292</v>
      </c>
      <c r="M18" s="66">
        <v>-0.29455559708942902</v>
      </c>
      <c r="N18" s="65">
        <v>34183088.180699997</v>
      </c>
      <c r="O18" s="65">
        <v>336092562.49519998</v>
      </c>
      <c r="P18" s="65">
        <v>120828</v>
      </c>
      <c r="Q18" s="65">
        <v>89483</v>
      </c>
      <c r="R18" s="66">
        <v>35.028999921772801</v>
      </c>
      <c r="S18" s="65">
        <v>21.031394343198599</v>
      </c>
      <c r="T18" s="65">
        <v>20.538930766737799</v>
      </c>
      <c r="U18" s="67">
        <v>2.3415640847419201</v>
      </c>
    </row>
    <row r="19" spans="1:21" ht="12" thickBot="1">
      <c r="A19" s="50"/>
      <c r="B19" s="39" t="s">
        <v>17</v>
      </c>
      <c r="C19" s="40"/>
      <c r="D19" s="65">
        <v>653446.41090000002</v>
      </c>
      <c r="E19" s="65">
        <v>702479</v>
      </c>
      <c r="F19" s="66">
        <v>93.020063361324702</v>
      </c>
      <c r="G19" s="65">
        <v>609283.51950000005</v>
      </c>
      <c r="H19" s="66">
        <v>7.2483318498819198</v>
      </c>
      <c r="I19" s="65">
        <v>54564.635900000001</v>
      </c>
      <c r="J19" s="66">
        <v>8.3502847348794003</v>
      </c>
      <c r="K19" s="65">
        <v>68376.353600000002</v>
      </c>
      <c r="L19" s="66">
        <v>11.2224196801043</v>
      </c>
      <c r="M19" s="66">
        <v>-0.201995528758351</v>
      </c>
      <c r="N19" s="65">
        <v>12349559.290899999</v>
      </c>
      <c r="O19" s="65">
        <v>103827172.2561</v>
      </c>
      <c r="P19" s="65">
        <v>17205</v>
      </c>
      <c r="Q19" s="65">
        <v>14433</v>
      </c>
      <c r="R19" s="66">
        <v>19.205986281438399</v>
      </c>
      <c r="S19" s="65">
        <v>37.980029694856199</v>
      </c>
      <c r="T19" s="65">
        <v>42.725848957250797</v>
      </c>
      <c r="U19" s="67">
        <v>-12.495564907463301</v>
      </c>
    </row>
    <row r="20" spans="1:21" ht="12" thickBot="1">
      <c r="A20" s="50"/>
      <c r="B20" s="39" t="s">
        <v>18</v>
      </c>
      <c r="C20" s="40"/>
      <c r="D20" s="65">
        <v>1411983.3821</v>
      </c>
      <c r="E20" s="65">
        <v>1122264</v>
      </c>
      <c r="F20" s="66">
        <v>125.815617546317</v>
      </c>
      <c r="G20" s="65">
        <v>911922.77399999998</v>
      </c>
      <c r="H20" s="66">
        <v>54.835850398446098</v>
      </c>
      <c r="I20" s="65">
        <v>4612.7578000000003</v>
      </c>
      <c r="J20" s="66">
        <v>0.32668640852837699</v>
      </c>
      <c r="K20" s="65">
        <v>55399.580600000001</v>
      </c>
      <c r="L20" s="66">
        <v>6.0750298358049299</v>
      </c>
      <c r="M20" s="66">
        <v>-0.91673659348966297</v>
      </c>
      <c r="N20" s="65">
        <v>16436713.120999999</v>
      </c>
      <c r="O20" s="65">
        <v>141531220.91049999</v>
      </c>
      <c r="P20" s="65">
        <v>51107</v>
      </c>
      <c r="Q20" s="65">
        <v>44640</v>
      </c>
      <c r="R20" s="66">
        <v>14.487007168458801</v>
      </c>
      <c r="S20" s="65">
        <v>27.6279840745886</v>
      </c>
      <c r="T20" s="65">
        <v>28.773093228046601</v>
      </c>
      <c r="U20" s="67">
        <v>-4.1447437871922803</v>
      </c>
    </row>
    <row r="21" spans="1:21" ht="12" thickBot="1">
      <c r="A21" s="50"/>
      <c r="B21" s="39" t="s">
        <v>19</v>
      </c>
      <c r="C21" s="40"/>
      <c r="D21" s="65">
        <v>514994.60359999997</v>
      </c>
      <c r="E21" s="65">
        <v>454326</v>
      </c>
      <c r="F21" s="66">
        <v>113.353539881055</v>
      </c>
      <c r="G21" s="65">
        <v>405488.80979999999</v>
      </c>
      <c r="H21" s="66">
        <v>27.005873196355701</v>
      </c>
      <c r="I21" s="65">
        <v>60071.944799999997</v>
      </c>
      <c r="J21" s="66">
        <v>11.664577527623599</v>
      </c>
      <c r="K21" s="65">
        <v>23448.081099999999</v>
      </c>
      <c r="L21" s="66">
        <v>5.78267033104202</v>
      </c>
      <c r="M21" s="66">
        <v>1.5619130428545001</v>
      </c>
      <c r="N21" s="65">
        <v>6827486.7708000001</v>
      </c>
      <c r="O21" s="65">
        <v>60078538.916599996</v>
      </c>
      <c r="P21" s="65">
        <v>44015</v>
      </c>
      <c r="Q21" s="65">
        <v>50273</v>
      </c>
      <c r="R21" s="66">
        <v>-12.4480337358025</v>
      </c>
      <c r="S21" s="65">
        <v>11.7004340247643</v>
      </c>
      <c r="T21" s="65">
        <v>13.120834185348</v>
      </c>
      <c r="U21" s="67">
        <v>-12.139721975931799</v>
      </c>
    </row>
    <row r="22" spans="1:21" ht="12" thickBot="1">
      <c r="A22" s="50"/>
      <c r="B22" s="39" t="s">
        <v>20</v>
      </c>
      <c r="C22" s="40"/>
      <c r="D22" s="65">
        <v>1425796.5008</v>
      </c>
      <c r="E22" s="65">
        <v>1062070</v>
      </c>
      <c r="F22" s="66">
        <v>134.24694236726401</v>
      </c>
      <c r="G22" s="65">
        <v>921728.75109999999</v>
      </c>
      <c r="H22" s="66">
        <v>54.687211297080701</v>
      </c>
      <c r="I22" s="65">
        <v>147066.10939999999</v>
      </c>
      <c r="J22" s="66">
        <v>10.314663370087001</v>
      </c>
      <c r="K22" s="65">
        <v>123020.41220000001</v>
      </c>
      <c r="L22" s="66">
        <v>13.3467044456611</v>
      </c>
      <c r="M22" s="66">
        <v>0.19546103585564101</v>
      </c>
      <c r="N22" s="65">
        <v>21521435.018599998</v>
      </c>
      <c r="O22" s="65">
        <v>161220874.27520001</v>
      </c>
      <c r="P22" s="65">
        <v>85794</v>
      </c>
      <c r="Q22" s="65">
        <v>73930</v>
      </c>
      <c r="R22" s="66">
        <v>16.047612606519699</v>
      </c>
      <c r="S22" s="65">
        <v>16.618836990931801</v>
      </c>
      <c r="T22" s="65">
        <v>16.960815497091801</v>
      </c>
      <c r="U22" s="67">
        <v>-2.05777640364773</v>
      </c>
    </row>
    <row r="23" spans="1:21" ht="12" thickBot="1">
      <c r="A23" s="50"/>
      <c r="B23" s="39" t="s">
        <v>21</v>
      </c>
      <c r="C23" s="40"/>
      <c r="D23" s="65">
        <v>3299043.5057999999</v>
      </c>
      <c r="E23" s="65">
        <v>2855793</v>
      </c>
      <c r="F23" s="66">
        <v>115.52110064700101</v>
      </c>
      <c r="G23" s="65">
        <v>2421368.4756</v>
      </c>
      <c r="H23" s="66">
        <v>36.2470660308121</v>
      </c>
      <c r="I23" s="65">
        <v>-20696.729200000002</v>
      </c>
      <c r="J23" s="66">
        <v>-0.62735544904495499</v>
      </c>
      <c r="K23" s="65">
        <v>261849.44560000001</v>
      </c>
      <c r="L23" s="66">
        <v>10.814109799423001</v>
      </c>
      <c r="M23" s="66">
        <v>-1.0790405691048</v>
      </c>
      <c r="N23" s="65">
        <v>47853693.706100002</v>
      </c>
      <c r="O23" s="65">
        <v>332002953.42589998</v>
      </c>
      <c r="P23" s="65">
        <v>101412</v>
      </c>
      <c r="Q23" s="65">
        <v>93043</v>
      </c>
      <c r="R23" s="66">
        <v>8.9947658609460106</v>
      </c>
      <c r="S23" s="65">
        <v>32.531095982723897</v>
      </c>
      <c r="T23" s="65">
        <v>33.177719794073703</v>
      </c>
      <c r="U23" s="67">
        <v>-1.9877098874663399</v>
      </c>
    </row>
    <row r="24" spans="1:21" ht="12" thickBot="1">
      <c r="A24" s="50"/>
      <c r="B24" s="39" t="s">
        <v>22</v>
      </c>
      <c r="C24" s="40"/>
      <c r="D24" s="65">
        <v>310333.31650000002</v>
      </c>
      <c r="E24" s="65">
        <v>259752</v>
      </c>
      <c r="F24" s="66">
        <v>119.472926676214</v>
      </c>
      <c r="G24" s="65">
        <v>221939.924</v>
      </c>
      <c r="H24" s="66">
        <v>39.8276213251294</v>
      </c>
      <c r="I24" s="65">
        <v>45947.495699999999</v>
      </c>
      <c r="J24" s="66">
        <v>14.805853338018901</v>
      </c>
      <c r="K24" s="65">
        <v>34649.839</v>
      </c>
      <c r="L24" s="66">
        <v>15.612260460177501</v>
      </c>
      <c r="M24" s="66">
        <v>0.32605221340278101</v>
      </c>
      <c r="N24" s="65">
        <v>4571367.6601</v>
      </c>
      <c r="O24" s="65">
        <v>39227347.1184</v>
      </c>
      <c r="P24" s="65">
        <v>34298</v>
      </c>
      <c r="Q24" s="65">
        <v>25968</v>
      </c>
      <c r="R24" s="66">
        <v>32.077942082563197</v>
      </c>
      <c r="S24" s="65">
        <v>9.0481461455478502</v>
      </c>
      <c r="T24" s="65">
        <v>8.8750267868145407</v>
      </c>
      <c r="U24" s="67">
        <v>1.9133130251050099</v>
      </c>
    </row>
    <row r="25" spans="1:21" ht="12" thickBot="1">
      <c r="A25" s="50"/>
      <c r="B25" s="39" t="s">
        <v>23</v>
      </c>
      <c r="C25" s="40"/>
      <c r="D25" s="65">
        <v>301155.74729999999</v>
      </c>
      <c r="E25" s="65">
        <v>274421</v>
      </c>
      <c r="F25" s="66">
        <v>109.742238130464</v>
      </c>
      <c r="G25" s="65">
        <v>236924.20850000001</v>
      </c>
      <c r="H25" s="66">
        <v>27.110584944720799</v>
      </c>
      <c r="I25" s="65">
        <v>15469.147300000001</v>
      </c>
      <c r="J25" s="66">
        <v>5.1365937521325904</v>
      </c>
      <c r="K25" s="65">
        <v>15144.731</v>
      </c>
      <c r="L25" s="66">
        <v>6.3922260607657604</v>
      </c>
      <c r="M25" s="66">
        <v>2.1421067168509E-2</v>
      </c>
      <c r="N25" s="65">
        <v>3759620.2316000001</v>
      </c>
      <c r="O25" s="65">
        <v>40929945.284000002</v>
      </c>
      <c r="P25" s="65">
        <v>23798</v>
      </c>
      <c r="Q25" s="65">
        <v>19197</v>
      </c>
      <c r="R25" s="66">
        <v>23.967286555190899</v>
      </c>
      <c r="S25" s="65">
        <v>12.6546662450626</v>
      </c>
      <c r="T25" s="65">
        <v>12.5203747408449</v>
      </c>
      <c r="U25" s="67">
        <v>1.06120147001175</v>
      </c>
    </row>
    <row r="26" spans="1:21" ht="12" thickBot="1">
      <c r="A26" s="50"/>
      <c r="B26" s="39" t="s">
        <v>24</v>
      </c>
      <c r="C26" s="40"/>
      <c r="D26" s="65">
        <v>732641.79029999999</v>
      </c>
      <c r="E26" s="65">
        <v>603985</v>
      </c>
      <c r="F26" s="66">
        <v>121.30132210236999</v>
      </c>
      <c r="G26" s="65">
        <v>514033.60489999998</v>
      </c>
      <c r="H26" s="66">
        <v>42.527994924092198</v>
      </c>
      <c r="I26" s="65">
        <v>120055.9638</v>
      </c>
      <c r="J26" s="66">
        <v>16.386720685266901</v>
      </c>
      <c r="K26" s="65">
        <v>106447.7558</v>
      </c>
      <c r="L26" s="66">
        <v>20.7083262232842</v>
      </c>
      <c r="M26" s="66">
        <v>0.12783931326431999</v>
      </c>
      <c r="N26" s="65">
        <v>9840995.9856000002</v>
      </c>
      <c r="O26" s="65">
        <v>79371337.484400004</v>
      </c>
      <c r="P26" s="65">
        <v>49444</v>
      </c>
      <c r="Q26" s="65">
        <v>43707</v>
      </c>
      <c r="R26" s="66">
        <v>13.126043883130899</v>
      </c>
      <c r="S26" s="65">
        <v>14.8176076025402</v>
      </c>
      <c r="T26" s="65">
        <v>13.358521602946899</v>
      </c>
      <c r="U26" s="67">
        <v>9.8469742129169102</v>
      </c>
    </row>
    <row r="27" spans="1:21" ht="12" thickBot="1">
      <c r="A27" s="50"/>
      <c r="B27" s="39" t="s">
        <v>25</v>
      </c>
      <c r="C27" s="40"/>
      <c r="D27" s="65">
        <v>328899.30290000001</v>
      </c>
      <c r="E27" s="65">
        <v>324870</v>
      </c>
      <c r="F27" s="66">
        <v>101.24028162034</v>
      </c>
      <c r="G27" s="65">
        <v>276251.69770000002</v>
      </c>
      <c r="H27" s="66">
        <v>19.057839513143399</v>
      </c>
      <c r="I27" s="65">
        <v>102168.9431</v>
      </c>
      <c r="J27" s="66">
        <v>31.0638977337887</v>
      </c>
      <c r="K27" s="65">
        <v>80004.532099999997</v>
      </c>
      <c r="L27" s="66">
        <v>28.960738618476199</v>
      </c>
      <c r="M27" s="66">
        <v>0.27703944286926202</v>
      </c>
      <c r="N27" s="65">
        <v>4869278.5756000001</v>
      </c>
      <c r="O27" s="65">
        <v>32356949.2665</v>
      </c>
      <c r="P27" s="65">
        <v>45763</v>
      </c>
      <c r="Q27" s="65">
        <v>33615</v>
      </c>
      <c r="R27" s="66">
        <v>36.1386285884278</v>
      </c>
      <c r="S27" s="65">
        <v>7.1870135895810998</v>
      </c>
      <c r="T27" s="65">
        <v>6.6836866726163899</v>
      </c>
      <c r="U27" s="67">
        <v>7.0032832231509303</v>
      </c>
    </row>
    <row r="28" spans="1:21" ht="12" thickBot="1">
      <c r="A28" s="50"/>
      <c r="B28" s="39" t="s">
        <v>26</v>
      </c>
      <c r="C28" s="40"/>
      <c r="D28" s="65">
        <v>1056530.9213</v>
      </c>
      <c r="E28" s="65">
        <v>1229744</v>
      </c>
      <c r="F28" s="66">
        <v>85.914704304310504</v>
      </c>
      <c r="G28" s="65">
        <v>965597.12320000003</v>
      </c>
      <c r="H28" s="66">
        <v>9.4173642314347603</v>
      </c>
      <c r="I28" s="65">
        <v>49415.782800000001</v>
      </c>
      <c r="J28" s="66">
        <v>4.67717336083233</v>
      </c>
      <c r="K28" s="65">
        <v>41072.882899999997</v>
      </c>
      <c r="L28" s="66">
        <v>4.2536252349099799</v>
      </c>
      <c r="M28" s="66">
        <v>0.203124283248206</v>
      </c>
      <c r="N28" s="65">
        <v>14882149.433499999</v>
      </c>
      <c r="O28" s="65">
        <v>110768732.5054</v>
      </c>
      <c r="P28" s="65">
        <v>60106</v>
      </c>
      <c r="Q28" s="65">
        <v>49681</v>
      </c>
      <c r="R28" s="66">
        <v>20.983877136128498</v>
      </c>
      <c r="S28" s="65">
        <v>17.5777945845673</v>
      </c>
      <c r="T28" s="65">
        <v>17.380872448219598</v>
      </c>
      <c r="U28" s="67">
        <v>1.1202892114834</v>
      </c>
    </row>
    <row r="29" spans="1:21" ht="12" thickBot="1">
      <c r="A29" s="50"/>
      <c r="B29" s="39" t="s">
        <v>27</v>
      </c>
      <c r="C29" s="40"/>
      <c r="D29" s="65">
        <v>848674.91599999997</v>
      </c>
      <c r="E29" s="65">
        <v>872239</v>
      </c>
      <c r="F29" s="66">
        <v>97.298437240251801</v>
      </c>
      <c r="G29" s="65">
        <v>803090.76760000002</v>
      </c>
      <c r="H29" s="66">
        <v>5.6760892092218</v>
      </c>
      <c r="I29" s="65">
        <v>108924.2914</v>
      </c>
      <c r="J29" s="66">
        <v>12.834630710353199</v>
      </c>
      <c r="K29" s="65">
        <v>96219.168799999999</v>
      </c>
      <c r="L29" s="66">
        <v>11.9811075761145</v>
      </c>
      <c r="M29" s="66">
        <v>0.13204357051149301</v>
      </c>
      <c r="N29" s="65">
        <v>12426520.67</v>
      </c>
      <c r="O29" s="65">
        <v>77667876.754099995</v>
      </c>
      <c r="P29" s="65">
        <v>121230</v>
      </c>
      <c r="Q29" s="65">
        <v>106013</v>
      </c>
      <c r="R29" s="66">
        <v>14.353899993397</v>
      </c>
      <c r="S29" s="65">
        <v>7.0005354780169897</v>
      </c>
      <c r="T29" s="65">
        <v>6.90775995774103</v>
      </c>
      <c r="U29" s="67">
        <v>1.32526319689821</v>
      </c>
    </row>
    <row r="30" spans="1:21" ht="12" thickBot="1">
      <c r="A30" s="50"/>
      <c r="B30" s="39" t="s">
        <v>28</v>
      </c>
      <c r="C30" s="40"/>
      <c r="D30" s="65">
        <v>1487900.6240000001</v>
      </c>
      <c r="E30" s="65">
        <v>1656240</v>
      </c>
      <c r="F30" s="66">
        <v>89.836051779935303</v>
      </c>
      <c r="G30" s="65">
        <v>1398021.5445000001</v>
      </c>
      <c r="H30" s="66">
        <v>6.4290196280304901</v>
      </c>
      <c r="I30" s="65">
        <v>154948.5564</v>
      </c>
      <c r="J30" s="66">
        <v>10.4139049275646</v>
      </c>
      <c r="K30" s="65">
        <v>164112.2138</v>
      </c>
      <c r="L30" s="66">
        <v>11.7388901798859</v>
      </c>
      <c r="M30" s="66">
        <v>-5.5837753862533999E-2</v>
      </c>
      <c r="N30" s="65">
        <v>22152769.968499999</v>
      </c>
      <c r="O30" s="65">
        <v>134510545.82769999</v>
      </c>
      <c r="P30" s="65">
        <v>77621</v>
      </c>
      <c r="Q30" s="65">
        <v>70766</v>
      </c>
      <c r="R30" s="66">
        <v>9.6868552694797003</v>
      </c>
      <c r="S30" s="65">
        <v>19.168789683204299</v>
      </c>
      <c r="T30" s="65">
        <v>18.638128239550099</v>
      </c>
      <c r="U30" s="67">
        <v>2.76836176109328</v>
      </c>
    </row>
    <row r="31" spans="1:21" ht="12" thickBot="1">
      <c r="A31" s="50"/>
      <c r="B31" s="39" t="s">
        <v>29</v>
      </c>
      <c r="C31" s="40"/>
      <c r="D31" s="65">
        <v>1051124.7279999999</v>
      </c>
      <c r="E31" s="65">
        <v>1465187</v>
      </c>
      <c r="F31" s="66">
        <v>71.739970938863095</v>
      </c>
      <c r="G31" s="65">
        <v>1211174.6240000001</v>
      </c>
      <c r="H31" s="66">
        <v>-13.214436038250399</v>
      </c>
      <c r="I31" s="65">
        <v>25627.914000000001</v>
      </c>
      <c r="J31" s="66">
        <v>2.43814205082615</v>
      </c>
      <c r="K31" s="65">
        <v>-33131.356099999997</v>
      </c>
      <c r="L31" s="66">
        <v>-2.7354731054867298</v>
      </c>
      <c r="M31" s="66">
        <v>-1.77352444984889</v>
      </c>
      <c r="N31" s="65">
        <v>19634749.170000002</v>
      </c>
      <c r="O31" s="65">
        <v>128561931.0194</v>
      </c>
      <c r="P31" s="65">
        <v>41081</v>
      </c>
      <c r="Q31" s="65">
        <v>37087</v>
      </c>
      <c r="R31" s="66">
        <v>10.769272251732399</v>
      </c>
      <c r="S31" s="65">
        <v>25.586639273630102</v>
      </c>
      <c r="T31" s="65">
        <v>27.290938458219902</v>
      </c>
      <c r="U31" s="67">
        <v>-6.6608950333942101</v>
      </c>
    </row>
    <row r="32" spans="1:21" ht="12" thickBot="1">
      <c r="A32" s="50"/>
      <c r="B32" s="39" t="s">
        <v>30</v>
      </c>
      <c r="C32" s="40"/>
      <c r="D32" s="65">
        <v>161221.41200000001</v>
      </c>
      <c r="E32" s="65">
        <v>149080</v>
      </c>
      <c r="F32" s="66">
        <v>108.14422591896999</v>
      </c>
      <c r="G32" s="65">
        <v>128813.7836</v>
      </c>
      <c r="H32" s="66">
        <v>25.158509822701902</v>
      </c>
      <c r="I32" s="65">
        <v>47428.3295</v>
      </c>
      <c r="J32" s="66">
        <v>29.418133057909198</v>
      </c>
      <c r="K32" s="65">
        <v>35656.300000000003</v>
      </c>
      <c r="L32" s="66">
        <v>27.680500489545398</v>
      </c>
      <c r="M32" s="66">
        <v>0.33015286218704698</v>
      </c>
      <c r="N32" s="65">
        <v>2503127.1696000001</v>
      </c>
      <c r="O32" s="65">
        <v>18703119.658</v>
      </c>
      <c r="P32" s="65">
        <v>32567</v>
      </c>
      <c r="Q32" s="65">
        <v>26562</v>
      </c>
      <c r="R32" s="66">
        <v>22.607484376176501</v>
      </c>
      <c r="S32" s="65">
        <v>4.9504532809285502</v>
      </c>
      <c r="T32" s="65">
        <v>4.7006409984187902</v>
      </c>
      <c r="U32" s="67">
        <v>5.0462506831878802</v>
      </c>
    </row>
    <row r="33" spans="1:21" ht="12" thickBot="1">
      <c r="A33" s="50"/>
      <c r="B33" s="39" t="s">
        <v>31</v>
      </c>
      <c r="C33" s="40"/>
      <c r="D33" s="65">
        <v>38.4617</v>
      </c>
      <c r="E33" s="68"/>
      <c r="F33" s="68"/>
      <c r="G33" s="65">
        <v>123.077</v>
      </c>
      <c r="H33" s="66">
        <v>-68.749888281319798</v>
      </c>
      <c r="I33" s="65">
        <v>7.4896000000000003</v>
      </c>
      <c r="J33" s="66">
        <v>19.4728782139115</v>
      </c>
      <c r="K33" s="65">
        <v>25.112300000000001</v>
      </c>
      <c r="L33" s="66">
        <v>20.403730997668099</v>
      </c>
      <c r="M33" s="66">
        <v>-0.70175571333569597</v>
      </c>
      <c r="N33" s="65">
        <v>657.69659999999999</v>
      </c>
      <c r="O33" s="65">
        <v>4744.4703</v>
      </c>
      <c r="P33" s="65">
        <v>6</v>
      </c>
      <c r="Q33" s="65">
        <v>4</v>
      </c>
      <c r="R33" s="66">
        <v>50</v>
      </c>
      <c r="S33" s="65">
        <v>6.4102833333333296</v>
      </c>
      <c r="T33" s="65">
        <v>3.8462000000000001</v>
      </c>
      <c r="U33" s="67">
        <v>39.999532001965598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139114.8702</v>
      </c>
      <c r="E35" s="65">
        <v>91706</v>
      </c>
      <c r="F35" s="66">
        <v>151.696584956273</v>
      </c>
      <c r="G35" s="65">
        <v>42370.233</v>
      </c>
      <c r="H35" s="66">
        <v>228.33161479192199</v>
      </c>
      <c r="I35" s="65">
        <v>15080.5311</v>
      </c>
      <c r="J35" s="66">
        <v>10.840344442200401</v>
      </c>
      <c r="K35" s="65">
        <v>3006.4160000000002</v>
      </c>
      <c r="L35" s="66">
        <v>7.09558524259237</v>
      </c>
      <c r="M35" s="66">
        <v>4.01611590012826</v>
      </c>
      <c r="N35" s="65">
        <v>1794815.5371000001</v>
      </c>
      <c r="O35" s="65">
        <v>21995452.990699999</v>
      </c>
      <c r="P35" s="65">
        <v>10798</v>
      </c>
      <c r="Q35" s="65">
        <v>8694</v>
      </c>
      <c r="R35" s="66">
        <v>24.2005981136416</v>
      </c>
      <c r="S35" s="65">
        <v>12.883392313391401</v>
      </c>
      <c r="T35" s="65">
        <v>12.9711348746262</v>
      </c>
      <c r="U35" s="67">
        <v>-0.68105169120410802</v>
      </c>
    </row>
    <row r="36" spans="1:21" ht="12" customHeight="1" thickBot="1">
      <c r="A36" s="50"/>
      <c r="B36" s="39" t="s">
        <v>37</v>
      </c>
      <c r="C36" s="40"/>
      <c r="D36" s="68"/>
      <c r="E36" s="65">
        <v>735103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515397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385873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231375.2127</v>
      </c>
      <c r="E39" s="65">
        <v>331839</v>
      </c>
      <c r="F39" s="66">
        <v>69.725141619881896</v>
      </c>
      <c r="G39" s="65">
        <v>325926.07049999997</v>
      </c>
      <c r="H39" s="66">
        <v>-29.009909411342999</v>
      </c>
      <c r="I39" s="65">
        <v>11936.4452</v>
      </c>
      <c r="J39" s="66">
        <v>5.1589126858963699</v>
      </c>
      <c r="K39" s="65">
        <v>15825.8138</v>
      </c>
      <c r="L39" s="66">
        <v>4.8556452620441704</v>
      </c>
      <c r="M39" s="66">
        <v>-0.24576104895155501</v>
      </c>
      <c r="N39" s="65">
        <v>3967551.8768000002</v>
      </c>
      <c r="O39" s="65">
        <v>35411321.045599997</v>
      </c>
      <c r="P39" s="65">
        <v>398</v>
      </c>
      <c r="Q39" s="65">
        <v>305</v>
      </c>
      <c r="R39" s="66">
        <v>30.491803278688501</v>
      </c>
      <c r="S39" s="65">
        <v>581.34475552763797</v>
      </c>
      <c r="T39" s="65">
        <v>632.86534524590195</v>
      </c>
      <c r="U39" s="67">
        <v>-8.8623126343511007</v>
      </c>
    </row>
    <row r="40" spans="1:21" ht="12" thickBot="1">
      <c r="A40" s="50"/>
      <c r="B40" s="39" t="s">
        <v>34</v>
      </c>
      <c r="C40" s="40"/>
      <c r="D40" s="65">
        <v>529596.9362</v>
      </c>
      <c r="E40" s="65">
        <v>311575</v>
      </c>
      <c r="F40" s="66">
        <v>169.97414304742</v>
      </c>
      <c r="G40" s="65">
        <v>425281.11719999998</v>
      </c>
      <c r="H40" s="66">
        <v>24.528674041961398</v>
      </c>
      <c r="I40" s="65">
        <v>31724.144499999999</v>
      </c>
      <c r="J40" s="66">
        <v>5.9902432079062304</v>
      </c>
      <c r="K40" s="65">
        <v>39441.419900000001</v>
      </c>
      <c r="L40" s="66">
        <v>9.2741996540259297</v>
      </c>
      <c r="M40" s="66">
        <v>-0.19566423875120201</v>
      </c>
      <c r="N40" s="65">
        <v>6727259.0208000001</v>
      </c>
      <c r="O40" s="65">
        <v>68446304.114299998</v>
      </c>
      <c r="P40" s="65">
        <v>1971</v>
      </c>
      <c r="Q40" s="65">
        <v>1816</v>
      </c>
      <c r="R40" s="66">
        <v>8.5352422907488901</v>
      </c>
      <c r="S40" s="65">
        <v>268.69453891425701</v>
      </c>
      <c r="T40" s="65">
        <v>244.28420324889899</v>
      </c>
      <c r="U40" s="67">
        <v>9.0847903958136094</v>
      </c>
    </row>
    <row r="41" spans="1:21" ht="12" thickBot="1">
      <c r="A41" s="50"/>
      <c r="B41" s="39" t="s">
        <v>40</v>
      </c>
      <c r="C41" s="40"/>
      <c r="D41" s="68"/>
      <c r="E41" s="65">
        <v>244930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107146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51072.527300000002</v>
      </c>
      <c r="E43" s="70">
        <v>0</v>
      </c>
      <c r="F43" s="71"/>
      <c r="G43" s="70">
        <v>30088.188600000001</v>
      </c>
      <c r="H43" s="72">
        <v>69.742778400425195</v>
      </c>
      <c r="I43" s="70">
        <v>4754.1148999999996</v>
      </c>
      <c r="J43" s="72">
        <v>9.3085561873105096</v>
      </c>
      <c r="K43" s="70">
        <v>2577.1776</v>
      </c>
      <c r="L43" s="72">
        <v>8.5654129408109299</v>
      </c>
      <c r="M43" s="72">
        <v>0.84469820783790805</v>
      </c>
      <c r="N43" s="70">
        <v>531262.67689999996</v>
      </c>
      <c r="O43" s="70">
        <v>4998366.0882999999</v>
      </c>
      <c r="P43" s="70">
        <v>120</v>
      </c>
      <c r="Q43" s="70">
        <v>68</v>
      </c>
      <c r="R43" s="72">
        <v>76.470588235294102</v>
      </c>
      <c r="S43" s="70">
        <v>425.60439416666702</v>
      </c>
      <c r="T43" s="70">
        <v>409.89820147058799</v>
      </c>
      <c r="U43" s="73">
        <v>3.6903267239124999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115179</v>
      </c>
      <c r="D2" s="32">
        <v>1078255.2731641</v>
      </c>
      <c r="E2" s="32">
        <v>1111951.8349401699</v>
      </c>
      <c r="F2" s="32">
        <v>-33696.561776068404</v>
      </c>
      <c r="G2" s="32">
        <v>1111951.8349401699</v>
      </c>
      <c r="H2" s="32">
        <v>-3.1251005781948997E-2</v>
      </c>
    </row>
    <row r="3" spans="1:8" ht="14.25">
      <c r="A3" s="32">
        <v>2</v>
      </c>
      <c r="B3" s="33">
        <v>13</v>
      </c>
      <c r="C3" s="32">
        <v>15947.655000000001</v>
      </c>
      <c r="D3" s="32">
        <v>135556.923866167</v>
      </c>
      <c r="E3" s="32">
        <v>104625.528534475</v>
      </c>
      <c r="F3" s="32">
        <v>30931.395331692001</v>
      </c>
      <c r="G3" s="32">
        <v>104625.528534475</v>
      </c>
      <c r="H3" s="32">
        <v>0.22818012130630799</v>
      </c>
    </row>
    <row r="4" spans="1:8" ht="14.25">
      <c r="A4" s="32">
        <v>3</v>
      </c>
      <c r="B4" s="33">
        <v>14</v>
      </c>
      <c r="C4" s="32">
        <v>143127</v>
      </c>
      <c r="D4" s="32">
        <v>193851.39950854701</v>
      </c>
      <c r="E4" s="32">
        <v>144711.91847265</v>
      </c>
      <c r="F4" s="32">
        <v>49139.481035897399</v>
      </c>
      <c r="G4" s="32">
        <v>144711.91847265</v>
      </c>
      <c r="H4" s="32">
        <v>0.25349046310976397</v>
      </c>
    </row>
    <row r="5" spans="1:8" ht="14.25">
      <c r="A5" s="32">
        <v>4</v>
      </c>
      <c r="B5" s="33">
        <v>15</v>
      </c>
      <c r="C5" s="32">
        <v>6678</v>
      </c>
      <c r="D5" s="32">
        <v>78690.4658324786</v>
      </c>
      <c r="E5" s="32">
        <v>64496.3827880342</v>
      </c>
      <c r="F5" s="32">
        <v>14194.0830444444</v>
      </c>
      <c r="G5" s="32">
        <v>64496.3827880342</v>
      </c>
      <c r="H5" s="32">
        <v>0.180378688755786</v>
      </c>
    </row>
    <row r="6" spans="1:8" ht="14.25">
      <c r="A6" s="32">
        <v>5</v>
      </c>
      <c r="B6" s="33">
        <v>16</v>
      </c>
      <c r="C6" s="32">
        <v>4170</v>
      </c>
      <c r="D6" s="32">
        <v>250942.77936068401</v>
      </c>
      <c r="E6" s="32">
        <v>218827.27483846201</v>
      </c>
      <c r="F6" s="32">
        <v>32115.5045222222</v>
      </c>
      <c r="G6" s="32">
        <v>218827.27483846201</v>
      </c>
      <c r="H6" s="32">
        <v>0.127979392768509</v>
      </c>
    </row>
    <row r="7" spans="1:8" ht="14.25">
      <c r="A7" s="32">
        <v>6</v>
      </c>
      <c r="B7" s="33">
        <v>17</v>
      </c>
      <c r="C7" s="32">
        <v>26901</v>
      </c>
      <c r="D7" s="32">
        <v>334709.95988717902</v>
      </c>
      <c r="E7" s="32">
        <v>285093.17768974398</v>
      </c>
      <c r="F7" s="32">
        <v>49616.782197435903</v>
      </c>
      <c r="G7" s="32">
        <v>285093.17768974398</v>
      </c>
      <c r="H7" s="32">
        <v>0.14823814090910301</v>
      </c>
    </row>
    <row r="8" spans="1:8" ht="14.25">
      <c r="A8" s="32">
        <v>7</v>
      </c>
      <c r="B8" s="33">
        <v>18</v>
      </c>
      <c r="C8" s="32">
        <v>47218</v>
      </c>
      <c r="D8" s="32">
        <v>184940.31088205101</v>
      </c>
      <c r="E8" s="32">
        <v>152600.78468205099</v>
      </c>
      <c r="F8" s="32">
        <v>32339.5262</v>
      </c>
      <c r="G8" s="32">
        <v>152600.78468205099</v>
      </c>
      <c r="H8" s="32">
        <v>0.17486466874506901</v>
      </c>
    </row>
    <row r="9" spans="1:8" ht="14.25">
      <c r="A9" s="32">
        <v>8</v>
      </c>
      <c r="B9" s="33">
        <v>19</v>
      </c>
      <c r="C9" s="32">
        <v>37750</v>
      </c>
      <c r="D9" s="32">
        <v>164303.909841026</v>
      </c>
      <c r="E9" s="32">
        <v>133928.21905897401</v>
      </c>
      <c r="F9" s="32">
        <v>30375.690782051301</v>
      </c>
      <c r="G9" s="32">
        <v>133928.21905897401</v>
      </c>
      <c r="H9" s="32">
        <v>0.18487503317140599</v>
      </c>
    </row>
    <row r="10" spans="1:8" ht="14.25">
      <c r="A10" s="32">
        <v>9</v>
      </c>
      <c r="B10" s="33">
        <v>21</v>
      </c>
      <c r="C10" s="32">
        <v>235718</v>
      </c>
      <c r="D10" s="32">
        <v>1027641.6081</v>
      </c>
      <c r="E10" s="32">
        <v>983352.44929999998</v>
      </c>
      <c r="F10" s="32">
        <v>44289.158799999997</v>
      </c>
      <c r="G10" s="32">
        <v>983352.44929999998</v>
      </c>
      <c r="H10" s="32">
        <v>4.3097864519018397E-2</v>
      </c>
    </row>
    <row r="11" spans="1:8" ht="14.25">
      <c r="A11" s="32">
        <v>10</v>
      </c>
      <c r="B11" s="33">
        <v>22</v>
      </c>
      <c r="C11" s="32">
        <v>74568</v>
      </c>
      <c r="D11" s="32">
        <v>1097036.4772205099</v>
      </c>
      <c r="E11" s="32">
        <v>1061897.03649744</v>
      </c>
      <c r="F11" s="32">
        <v>35139.440723076899</v>
      </c>
      <c r="G11" s="32">
        <v>1061897.03649744</v>
      </c>
      <c r="H11" s="32">
        <v>3.20312418526933E-2</v>
      </c>
    </row>
    <row r="12" spans="1:8" ht="14.25">
      <c r="A12" s="32">
        <v>11</v>
      </c>
      <c r="B12" s="33">
        <v>23</v>
      </c>
      <c r="C12" s="32">
        <v>316303.74599999998</v>
      </c>
      <c r="D12" s="32">
        <v>2541181.8873051298</v>
      </c>
      <c r="E12" s="32">
        <v>2424887.7368974402</v>
      </c>
      <c r="F12" s="32">
        <v>116294.150407692</v>
      </c>
      <c r="G12" s="32">
        <v>2424887.7368974402</v>
      </c>
      <c r="H12" s="32">
        <v>4.5763804231667898E-2</v>
      </c>
    </row>
    <row r="13" spans="1:8" ht="14.25">
      <c r="A13" s="32">
        <v>12</v>
      </c>
      <c r="B13" s="33">
        <v>24</v>
      </c>
      <c r="C13" s="32">
        <v>27644.725999999999</v>
      </c>
      <c r="D13" s="32">
        <v>653446.35951025598</v>
      </c>
      <c r="E13" s="32">
        <v>598881.77437692299</v>
      </c>
      <c r="F13" s="32">
        <v>54564.585133333298</v>
      </c>
      <c r="G13" s="32">
        <v>598881.77437692299</v>
      </c>
      <c r="H13" s="32">
        <v>8.3502776225164499E-2</v>
      </c>
    </row>
    <row r="14" spans="1:8" ht="14.25">
      <c r="A14" s="32">
        <v>13</v>
      </c>
      <c r="B14" s="33">
        <v>25</v>
      </c>
      <c r="C14" s="32">
        <v>132568</v>
      </c>
      <c r="D14" s="32">
        <v>1411983.4987999999</v>
      </c>
      <c r="E14" s="32">
        <v>1407370.6243</v>
      </c>
      <c r="F14" s="32">
        <v>4612.8744999999999</v>
      </c>
      <c r="G14" s="32">
        <v>1407370.6243</v>
      </c>
      <c r="H14" s="32">
        <v>3.26694646496955E-3</v>
      </c>
    </row>
    <row r="15" spans="1:8" ht="14.25">
      <c r="A15" s="32">
        <v>14</v>
      </c>
      <c r="B15" s="33">
        <v>26</v>
      </c>
      <c r="C15" s="32">
        <v>335517</v>
      </c>
      <c r="D15" s="32">
        <v>514994.44817442697</v>
      </c>
      <c r="E15" s="32">
        <v>454922.65865582001</v>
      </c>
      <c r="F15" s="32">
        <v>60071.789518606798</v>
      </c>
      <c r="G15" s="32">
        <v>454922.65865582001</v>
      </c>
      <c r="H15" s="32">
        <v>0.116645508959469</v>
      </c>
    </row>
    <row r="16" spans="1:8" ht="14.25">
      <c r="A16" s="32">
        <v>15</v>
      </c>
      <c r="B16" s="33">
        <v>27</v>
      </c>
      <c r="C16" s="32">
        <v>220054.50700000001</v>
      </c>
      <c r="D16" s="32">
        <v>1425796.4569999999</v>
      </c>
      <c r="E16" s="32">
        <v>1278730.3902</v>
      </c>
      <c r="F16" s="32">
        <v>147066.0668</v>
      </c>
      <c r="G16" s="32">
        <v>1278730.3902</v>
      </c>
      <c r="H16" s="32">
        <v>0.103146606991463</v>
      </c>
    </row>
    <row r="17" spans="1:8" ht="14.25">
      <c r="A17" s="32">
        <v>16</v>
      </c>
      <c r="B17" s="33">
        <v>29</v>
      </c>
      <c r="C17" s="32">
        <v>284319</v>
      </c>
      <c r="D17" s="32">
        <v>3299044.4483179501</v>
      </c>
      <c r="E17" s="32">
        <v>3319740.2749170898</v>
      </c>
      <c r="F17" s="32">
        <v>-20695.826599145301</v>
      </c>
      <c r="G17" s="32">
        <v>3319740.2749170898</v>
      </c>
      <c r="H17" s="32">
        <v>-6.2732791034983701E-3</v>
      </c>
    </row>
    <row r="18" spans="1:8" ht="14.25">
      <c r="A18" s="32">
        <v>17</v>
      </c>
      <c r="B18" s="33">
        <v>31</v>
      </c>
      <c r="C18" s="32">
        <v>52114.180999999997</v>
      </c>
      <c r="D18" s="32">
        <v>310333.282295855</v>
      </c>
      <c r="E18" s="32">
        <v>264385.805199328</v>
      </c>
      <c r="F18" s="32">
        <v>45947.477096527502</v>
      </c>
      <c r="G18" s="32">
        <v>264385.805199328</v>
      </c>
      <c r="H18" s="32">
        <v>0.148058489752071</v>
      </c>
    </row>
    <row r="19" spans="1:8" ht="14.25">
      <c r="A19" s="32">
        <v>18</v>
      </c>
      <c r="B19" s="33">
        <v>32</v>
      </c>
      <c r="C19" s="32">
        <v>28398.321</v>
      </c>
      <c r="D19" s="32">
        <v>301155.74648248201</v>
      </c>
      <c r="E19" s="32">
        <v>285686.59229364397</v>
      </c>
      <c r="F19" s="32">
        <v>15469.1541888389</v>
      </c>
      <c r="G19" s="32">
        <v>285686.59229364397</v>
      </c>
      <c r="H19" s="32">
        <v>5.1365960535435698E-2</v>
      </c>
    </row>
    <row r="20" spans="1:8" ht="14.25">
      <c r="A20" s="32">
        <v>19</v>
      </c>
      <c r="B20" s="33">
        <v>33</v>
      </c>
      <c r="C20" s="32">
        <v>87174.384000000005</v>
      </c>
      <c r="D20" s="32">
        <v>732641.79283947498</v>
      </c>
      <c r="E20" s="32">
        <v>612585.89017611404</v>
      </c>
      <c r="F20" s="32">
        <v>120055.902663361</v>
      </c>
      <c r="G20" s="32">
        <v>612585.89017611404</v>
      </c>
      <c r="H20" s="32">
        <v>0.163867122837839</v>
      </c>
    </row>
    <row r="21" spans="1:8" ht="14.25">
      <c r="A21" s="32">
        <v>20</v>
      </c>
      <c r="B21" s="33">
        <v>34</v>
      </c>
      <c r="C21" s="32">
        <v>66131.759999999995</v>
      </c>
      <c r="D21" s="32">
        <v>328899.29516350501</v>
      </c>
      <c r="E21" s="32">
        <v>226730.36951176199</v>
      </c>
      <c r="F21" s="32">
        <v>102168.925651743</v>
      </c>
      <c r="G21" s="32">
        <v>226730.36951176199</v>
      </c>
      <c r="H21" s="32">
        <v>0.31063893159440298</v>
      </c>
    </row>
    <row r="22" spans="1:8" ht="14.25">
      <c r="A22" s="32">
        <v>21</v>
      </c>
      <c r="B22" s="33">
        <v>35</v>
      </c>
      <c r="C22" s="32">
        <v>55194.962</v>
      </c>
      <c r="D22" s="32">
        <v>1056530.92069115</v>
      </c>
      <c r="E22" s="32">
        <v>1007115.13992415</v>
      </c>
      <c r="F22" s="32">
        <v>49415.780766996999</v>
      </c>
      <c r="G22" s="32">
        <v>1007115.13992415</v>
      </c>
      <c r="H22" s="32">
        <v>4.6771731711051798E-2</v>
      </c>
    </row>
    <row r="23" spans="1:8" ht="14.25">
      <c r="A23" s="32">
        <v>22</v>
      </c>
      <c r="B23" s="33">
        <v>36</v>
      </c>
      <c r="C23" s="32">
        <v>156295.74600000001</v>
      </c>
      <c r="D23" s="32">
        <v>848674.91256548697</v>
      </c>
      <c r="E23" s="32">
        <v>739750.61526273598</v>
      </c>
      <c r="F23" s="32">
        <v>108924.297302751</v>
      </c>
      <c r="G23" s="32">
        <v>739750.61526273598</v>
      </c>
      <c r="H23" s="32">
        <v>0.12834631457819401</v>
      </c>
    </row>
    <row r="24" spans="1:8" ht="14.25">
      <c r="A24" s="32">
        <v>23</v>
      </c>
      <c r="B24" s="33">
        <v>37</v>
      </c>
      <c r="C24" s="32">
        <v>132776</v>
      </c>
      <c r="D24" s="32">
        <v>1487900.6006150399</v>
      </c>
      <c r="E24" s="32">
        <v>1332952.0341217399</v>
      </c>
      <c r="F24" s="32">
        <v>154948.566493299</v>
      </c>
      <c r="G24" s="32">
        <v>1332952.0341217399</v>
      </c>
      <c r="H24" s="32">
        <v>0.10413905769595699</v>
      </c>
    </row>
    <row r="25" spans="1:8" ht="14.25">
      <c r="A25" s="32">
        <v>24</v>
      </c>
      <c r="B25" s="33">
        <v>38</v>
      </c>
      <c r="C25" s="32">
        <v>245924.389</v>
      </c>
      <c r="D25" s="32">
        <v>1051124.7014601801</v>
      </c>
      <c r="E25" s="32">
        <v>1025496.52791416</v>
      </c>
      <c r="F25" s="32">
        <v>25628.173546017701</v>
      </c>
      <c r="G25" s="32">
        <v>1025496.52791416</v>
      </c>
      <c r="H25" s="32">
        <v>2.4381668046061698E-2</v>
      </c>
    </row>
    <row r="26" spans="1:8" ht="14.25">
      <c r="A26" s="32">
        <v>25</v>
      </c>
      <c r="B26" s="33">
        <v>39</v>
      </c>
      <c r="C26" s="32">
        <v>96617.5</v>
      </c>
      <c r="D26" s="32">
        <v>161221.38306878501</v>
      </c>
      <c r="E26" s="32">
        <v>113793.065323061</v>
      </c>
      <c r="F26" s="32">
        <v>47428.317745724002</v>
      </c>
      <c r="G26" s="32">
        <v>113793.065323061</v>
      </c>
      <c r="H26" s="32">
        <v>0.29418131046232798</v>
      </c>
    </row>
    <row r="27" spans="1:8" ht="14.25">
      <c r="A27" s="32">
        <v>26</v>
      </c>
      <c r="B27" s="33">
        <v>40</v>
      </c>
      <c r="C27" s="32">
        <v>10</v>
      </c>
      <c r="D27" s="32">
        <v>38.461599999999997</v>
      </c>
      <c r="E27" s="32">
        <v>30.972100000000001</v>
      </c>
      <c r="F27" s="32">
        <v>7.4894999999999996</v>
      </c>
      <c r="G27" s="32">
        <v>30.972100000000001</v>
      </c>
      <c r="H27" s="32">
        <v>0.19472668843729901</v>
      </c>
    </row>
    <row r="28" spans="1:8" ht="14.25">
      <c r="A28" s="32">
        <v>27</v>
      </c>
      <c r="B28" s="33">
        <v>42</v>
      </c>
      <c r="C28" s="32">
        <v>13929.832</v>
      </c>
      <c r="D28" s="32">
        <v>139114.86900000001</v>
      </c>
      <c r="E28" s="32">
        <v>124034.33070000001</v>
      </c>
      <c r="F28" s="32">
        <v>15080.5383</v>
      </c>
      <c r="G28" s="32">
        <v>124034.33070000001</v>
      </c>
      <c r="H28" s="32">
        <v>0.108403497112879</v>
      </c>
    </row>
    <row r="29" spans="1:8" ht="14.25">
      <c r="A29" s="32">
        <v>28</v>
      </c>
      <c r="B29" s="33">
        <v>75</v>
      </c>
      <c r="C29" s="32">
        <v>407</v>
      </c>
      <c r="D29" s="32">
        <v>231375.21367521401</v>
      </c>
      <c r="E29" s="32">
        <v>219438.76923076899</v>
      </c>
      <c r="F29" s="32">
        <v>11936.4444444444</v>
      </c>
      <c r="G29" s="32">
        <v>219438.76923076899</v>
      </c>
      <c r="H29" s="32">
        <v>5.1589123376023699E-2</v>
      </c>
    </row>
    <row r="30" spans="1:8" ht="14.25">
      <c r="A30" s="32">
        <v>29</v>
      </c>
      <c r="B30" s="33">
        <v>76</v>
      </c>
      <c r="C30" s="32">
        <v>2250</v>
      </c>
      <c r="D30" s="32">
        <v>529596.93071794906</v>
      </c>
      <c r="E30" s="32">
        <v>497872.78826752101</v>
      </c>
      <c r="F30" s="32">
        <v>31724.1424504274</v>
      </c>
      <c r="G30" s="32">
        <v>497872.78826752101</v>
      </c>
      <c r="H30" s="32">
        <v>5.9902428829072901E-2</v>
      </c>
    </row>
    <row r="31" spans="1:8" ht="14.25">
      <c r="A31" s="32">
        <v>30</v>
      </c>
      <c r="B31" s="33">
        <v>99</v>
      </c>
      <c r="C31" s="32">
        <v>121</v>
      </c>
      <c r="D31" s="32">
        <v>51072.5256788443</v>
      </c>
      <c r="E31" s="32">
        <v>46318.413962635197</v>
      </c>
      <c r="F31" s="32">
        <v>4754.1117162090604</v>
      </c>
      <c r="G31" s="32">
        <v>46318.413962635197</v>
      </c>
      <c r="H31" s="32">
        <v>9.3085502489224897E-2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2014-04-20T12:25:28Z</dcterms:modified>
</cp:coreProperties>
</file>