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5" l="1"/>
  <c r="L35" s="1"/>
  <c r="G36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<sst xmlns="http://schemas.openxmlformats.org/spreadsheetml/2006/main" count="114" uniqueCount="71">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</sst>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346" Type="http://schemas.openxmlformats.org/officeDocument/2006/relationships/image" Target="cid:bc84eb1013" TargetMode="External"/><Relationship Id="rId367" Type="http://schemas.openxmlformats.org/officeDocument/2006/relationships/hyperlink" Target="cid:29a565842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378" Type="http://schemas.openxmlformats.org/officeDocument/2006/relationships/image" Target="cid:51e44aa513" TargetMode="External"/><Relationship Id="rId399" Type="http://schemas.openxmlformats.org/officeDocument/2006/relationships/hyperlink" Target="cid:25d8489d2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368" Type="http://schemas.openxmlformats.org/officeDocument/2006/relationships/image" Target="cid:29a565a913" TargetMode="External"/><Relationship Id="rId389" Type="http://schemas.openxmlformats.org/officeDocument/2006/relationships/hyperlink" Target="cid:fbcceaee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15" Type="http://schemas.openxmlformats.org/officeDocument/2006/relationships/hyperlink" Target="cid:723deda5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258" Type="http://schemas.openxmlformats.org/officeDocument/2006/relationships/image" Target="cid:72d9e8c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27" sqref="J27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13903041.386399999</v>
      </c>
      <c r="F3" s="25">
        <f>RA!I7</f>
        <v>1556310.6647999999</v>
      </c>
      <c r="G3" s="16">
        <f>E3-F3</f>
        <v>12346730.7216</v>
      </c>
      <c r="H3" s="27">
        <f>RA!J7</f>
        <v>11.1940302955754</v>
      </c>
      <c r="I3" s="20">
        <f>SUM(I4:I39)</f>
        <v>13903044.601860298</v>
      </c>
      <c r="J3" s="21">
        <f>SUM(J4:J39)</f>
        <v>12346731.415855957</v>
      </c>
      <c r="K3" s="22">
        <f>E3-I3</f>
        <v>-3.2154602985829115</v>
      </c>
      <c r="L3" s="22">
        <f>G3-J3</f>
        <v>-0.69425595737993717</v>
      </c>
    </row>
    <row r="4" spans="1:12">
      <c r="A4" s="59">
        <f>RA!A8</f>
        <v>41751</v>
      </c>
      <c r="B4" s="12">
        <v>12</v>
      </c>
      <c r="C4" s="56" t="s">
        <v>6</v>
      </c>
      <c r="D4" s="56"/>
      <c r="E4" s="15">
        <f>VLOOKUP(C4,RA!B8:D39,3,0)</f>
        <v>483578.66440000001</v>
      </c>
      <c r="F4" s="25">
        <f>VLOOKUP(C4,RA!B8:I43,8,0)</f>
        <v>111675.96739999999</v>
      </c>
      <c r="G4" s="16">
        <f t="shared" ref="G4:G39" si="0">E4-F4</f>
        <v>371902.69700000004</v>
      </c>
      <c r="H4" s="27">
        <f>RA!J8</f>
        <v>23.093650655278999</v>
      </c>
      <c r="I4" s="20">
        <f>VLOOKUP(B4,RMS!B:D,3,FALSE)</f>
        <v>483579.053642735</v>
      </c>
      <c r="J4" s="21">
        <f>VLOOKUP(B4,RMS!B:E,4,FALSE)</f>
        <v>371902.69912820501</v>
      </c>
      <c r="K4" s="22">
        <f t="shared" ref="K4:K39" si="1">E4-I4</f>
        <v>-0.38924273499287665</v>
      </c>
      <c r="L4" s="22">
        <f t="shared" ref="L4:L39" si="2">G4-J4</f>
        <v>-2.1282049710862339E-3</v>
      </c>
    </row>
    <row r="5" spans="1:12">
      <c r="A5" s="59"/>
      <c r="B5" s="12">
        <v>13</v>
      </c>
      <c r="C5" s="56" t="s">
        <v>7</v>
      </c>
      <c r="D5" s="56"/>
      <c r="E5" s="15">
        <f>VLOOKUP(C5,RA!B8:D40,3,0)</f>
        <v>73147.799400000004</v>
      </c>
      <c r="F5" s="25">
        <f>VLOOKUP(C5,RA!B9:I44,8,0)</f>
        <v>16861.561600000001</v>
      </c>
      <c r="G5" s="16">
        <f t="shared" si="0"/>
        <v>56286.237800000003</v>
      </c>
      <c r="H5" s="27">
        <f>RA!J9</f>
        <v>23.0513586714955</v>
      </c>
      <c r="I5" s="20">
        <f>VLOOKUP(B5,RMS!B:D,3,FALSE)</f>
        <v>73147.812889297304</v>
      </c>
      <c r="J5" s="21">
        <f>VLOOKUP(B5,RMS!B:E,4,FALSE)</f>
        <v>56286.225398517498</v>
      </c>
      <c r="K5" s="22">
        <f t="shared" si="1"/>
        <v>-1.3489297300111502E-2</v>
      </c>
      <c r="L5" s="22">
        <f t="shared" si="2"/>
        <v>1.240148250508355E-2</v>
      </c>
    </row>
    <row r="6" spans="1:12">
      <c r="A6" s="59"/>
      <c r="B6" s="12">
        <v>14</v>
      </c>
      <c r="C6" s="56" t="s">
        <v>8</v>
      </c>
      <c r="D6" s="56"/>
      <c r="E6" s="15">
        <f>VLOOKUP(C6,RA!B10:D41,3,0)</f>
        <v>105834.4526</v>
      </c>
      <c r="F6" s="25">
        <f>VLOOKUP(C6,RA!B10:I45,8,0)</f>
        <v>28212.357199999999</v>
      </c>
      <c r="G6" s="16">
        <f t="shared" si="0"/>
        <v>77622.095400000006</v>
      </c>
      <c r="H6" s="27">
        <f>RA!J10</f>
        <v>26.657063467440299</v>
      </c>
      <c r="I6" s="20">
        <f>VLOOKUP(B6,RMS!B:D,3,FALSE)</f>
        <v>105836.416536752</v>
      </c>
      <c r="J6" s="21">
        <f>VLOOKUP(B6,RMS!B:E,4,FALSE)</f>
        <v>77622.095107692294</v>
      </c>
      <c r="K6" s="22">
        <f t="shared" si="1"/>
        <v>-1.9639367519994266</v>
      </c>
      <c r="L6" s="22">
        <f t="shared" si="2"/>
        <v>2.9230771178845316E-4</v>
      </c>
    </row>
    <row r="7" spans="1:12">
      <c r="A7" s="59"/>
      <c r="B7" s="12">
        <v>15</v>
      </c>
      <c r="C7" s="56" t="s">
        <v>9</v>
      </c>
      <c r="D7" s="56"/>
      <c r="E7" s="15">
        <f>VLOOKUP(C7,RA!B10:D42,3,0)</f>
        <v>52069.643499999998</v>
      </c>
      <c r="F7" s="25">
        <f>VLOOKUP(C7,RA!B11:I46,8,0)</f>
        <v>10844.2822</v>
      </c>
      <c r="G7" s="16">
        <f t="shared" si="0"/>
        <v>41225.361299999997</v>
      </c>
      <c r="H7" s="27">
        <f>RA!J11</f>
        <v>20.826495960165399</v>
      </c>
      <c r="I7" s="20">
        <f>VLOOKUP(B7,RMS!B:D,3,FALSE)</f>
        <v>52069.654905982898</v>
      </c>
      <c r="J7" s="21">
        <f>VLOOKUP(B7,RMS!B:E,4,FALSE)</f>
        <v>41225.3613299145</v>
      </c>
      <c r="K7" s="22">
        <f t="shared" si="1"/>
        <v>-1.1405982899304945E-2</v>
      </c>
      <c r="L7" s="22">
        <f t="shared" si="2"/>
        <v>-2.9914503102190793E-5</v>
      </c>
    </row>
    <row r="8" spans="1:12">
      <c r="A8" s="59"/>
      <c r="B8" s="12">
        <v>16</v>
      </c>
      <c r="C8" s="56" t="s">
        <v>10</v>
      </c>
      <c r="D8" s="56"/>
      <c r="E8" s="15">
        <f>VLOOKUP(C8,RA!B12:D43,3,0)</f>
        <v>92911.889899999995</v>
      </c>
      <c r="F8" s="25">
        <f>VLOOKUP(C8,RA!B12:I47,8,0)</f>
        <v>22201.260699999999</v>
      </c>
      <c r="G8" s="16">
        <f t="shared" si="0"/>
        <v>70710.629199999996</v>
      </c>
      <c r="H8" s="27">
        <f>RA!J12</f>
        <v>23.894961908422001</v>
      </c>
      <c r="I8" s="20">
        <f>VLOOKUP(B8,RMS!B:D,3,FALSE)</f>
        <v>92911.889692307697</v>
      </c>
      <c r="J8" s="21">
        <f>VLOOKUP(B8,RMS!B:E,4,FALSE)</f>
        <v>70710.628992307698</v>
      </c>
      <c r="K8" s="22">
        <f t="shared" si="1"/>
        <v>2.0769229740835726E-4</v>
      </c>
      <c r="L8" s="22">
        <f t="shared" si="2"/>
        <v>2.0769229740835726E-4</v>
      </c>
    </row>
    <row r="9" spans="1:12">
      <c r="A9" s="59"/>
      <c r="B9" s="12">
        <v>17</v>
      </c>
      <c r="C9" s="56" t="s">
        <v>11</v>
      </c>
      <c r="D9" s="56"/>
      <c r="E9" s="15">
        <f>VLOOKUP(C9,RA!B12:D44,3,0)</f>
        <v>208436.92910000001</v>
      </c>
      <c r="F9" s="25">
        <f>VLOOKUP(C9,RA!B13:I48,8,0)</f>
        <v>59010.1512</v>
      </c>
      <c r="G9" s="16">
        <f t="shared" si="0"/>
        <v>149426.77790000002</v>
      </c>
      <c r="H9" s="27">
        <f>RA!J13</f>
        <v>28.310794759257501</v>
      </c>
      <c r="I9" s="20">
        <f>VLOOKUP(B9,RMS!B:D,3,FALSE)</f>
        <v>208437.076481197</v>
      </c>
      <c r="J9" s="21">
        <f>VLOOKUP(B9,RMS!B:E,4,FALSE)</f>
        <v>149426.77736239301</v>
      </c>
      <c r="K9" s="22">
        <f t="shared" si="1"/>
        <v>-0.14738119699177332</v>
      </c>
      <c r="L9" s="22">
        <f t="shared" si="2"/>
        <v>5.3760700393468142E-4</v>
      </c>
    </row>
    <row r="10" spans="1:12">
      <c r="A10" s="59"/>
      <c r="B10" s="12">
        <v>18</v>
      </c>
      <c r="C10" s="56" t="s">
        <v>12</v>
      </c>
      <c r="D10" s="56"/>
      <c r="E10" s="15">
        <f>VLOOKUP(C10,RA!B14:D45,3,0)</f>
        <v>97598.762199999997</v>
      </c>
      <c r="F10" s="25">
        <f>VLOOKUP(C10,RA!B14:I49,8,0)</f>
        <v>19987.538499999999</v>
      </c>
      <c r="G10" s="16">
        <f t="shared" si="0"/>
        <v>77611.223700000002</v>
      </c>
      <c r="H10" s="27">
        <f>RA!J14</f>
        <v>20.479295074502499</v>
      </c>
      <c r="I10" s="20">
        <f>VLOOKUP(B10,RMS!B:D,3,FALSE)</f>
        <v>97598.757428205106</v>
      </c>
      <c r="J10" s="21">
        <f>VLOOKUP(B10,RMS!B:E,4,FALSE)</f>
        <v>77611.223317948694</v>
      </c>
      <c r="K10" s="22">
        <f t="shared" si="1"/>
        <v>4.7717948909848928E-3</v>
      </c>
      <c r="L10" s="22">
        <f t="shared" si="2"/>
        <v>3.8205130840651691E-4</v>
      </c>
    </row>
    <row r="11" spans="1:12">
      <c r="A11" s="59"/>
      <c r="B11" s="12">
        <v>19</v>
      </c>
      <c r="C11" s="56" t="s">
        <v>13</v>
      </c>
      <c r="D11" s="56"/>
      <c r="E11" s="15">
        <f>VLOOKUP(C11,RA!B14:D46,3,0)</f>
        <v>99664.597099999999</v>
      </c>
      <c r="F11" s="25">
        <f>VLOOKUP(C11,RA!B15:I50,8,0)</f>
        <v>7209.0411999999997</v>
      </c>
      <c r="G11" s="16">
        <f t="shared" si="0"/>
        <v>92455.555900000007</v>
      </c>
      <c r="H11" s="27">
        <f>RA!J15</f>
        <v>7.2333019043529596</v>
      </c>
      <c r="I11" s="20">
        <f>VLOOKUP(B11,RMS!B:D,3,FALSE)</f>
        <v>99664.656709401694</v>
      </c>
      <c r="J11" s="21">
        <f>VLOOKUP(B11,RMS!B:E,4,FALSE)</f>
        <v>92455.557751282104</v>
      </c>
      <c r="K11" s="22">
        <f t="shared" si="1"/>
        <v>-5.9609401694615372E-2</v>
      </c>
      <c r="L11" s="22">
        <f t="shared" si="2"/>
        <v>-1.8512820970499888E-3</v>
      </c>
    </row>
    <row r="12" spans="1:12">
      <c r="A12" s="59"/>
      <c r="B12" s="12">
        <v>21</v>
      </c>
      <c r="C12" s="56" t="s">
        <v>14</v>
      </c>
      <c r="D12" s="56"/>
      <c r="E12" s="15">
        <f>VLOOKUP(C12,RA!B16:D47,3,0)</f>
        <v>651412.36569999997</v>
      </c>
      <c r="F12" s="25">
        <f>VLOOKUP(C12,RA!B16:I51,8,0)</f>
        <v>30633.562099999999</v>
      </c>
      <c r="G12" s="16">
        <f t="shared" si="0"/>
        <v>620778.80359999998</v>
      </c>
      <c r="H12" s="27">
        <f>RA!J16</f>
        <v>4.7026374863304197</v>
      </c>
      <c r="I12" s="20">
        <f>VLOOKUP(B12,RMS!B:D,3,FALSE)</f>
        <v>651412.21920000005</v>
      </c>
      <c r="J12" s="21">
        <f>VLOOKUP(B12,RMS!B:E,4,FALSE)</f>
        <v>620778.80359999998</v>
      </c>
      <c r="K12" s="22">
        <f t="shared" si="1"/>
        <v>0.14649999991524965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VLOOKUP(C13,RA!B16:D48,3,0)</f>
        <v>766608.43530000001</v>
      </c>
      <c r="F13" s="25">
        <f>VLOOKUP(C13,RA!B17:I52,8,0)</f>
        <v>26117.064200000001</v>
      </c>
      <c r="G13" s="16">
        <f t="shared" si="0"/>
        <v>740491.37109999999</v>
      </c>
      <c r="H13" s="27">
        <f>RA!J17</f>
        <v>3.4068323537008198</v>
      </c>
      <c r="I13" s="20">
        <f>VLOOKUP(B13,RMS!B:D,3,FALSE)</f>
        <v>766608.47313675203</v>
      </c>
      <c r="J13" s="21">
        <f>VLOOKUP(B13,RMS!B:E,4,FALSE)</f>
        <v>740491.37144957297</v>
      </c>
      <c r="K13" s="22">
        <f t="shared" si="1"/>
        <v>-3.783675201702863E-2</v>
      </c>
      <c r="L13" s="22">
        <f t="shared" si="2"/>
        <v>-3.495729761198163E-4</v>
      </c>
    </row>
    <row r="14" spans="1:12">
      <c r="A14" s="59"/>
      <c r="B14" s="12">
        <v>23</v>
      </c>
      <c r="C14" s="56" t="s">
        <v>16</v>
      </c>
      <c r="D14" s="56"/>
      <c r="E14" s="15">
        <f>VLOOKUP(C14,RA!B18:D49,3,0)</f>
        <v>1425589.6257</v>
      </c>
      <c r="F14" s="25">
        <f>VLOOKUP(C14,RA!B18:I53,8,0)</f>
        <v>214742.13339999999</v>
      </c>
      <c r="G14" s="16">
        <f t="shared" si="0"/>
        <v>1210847.4923</v>
      </c>
      <c r="H14" s="27">
        <f>RA!J18</f>
        <v>15.0633905809013</v>
      </c>
      <c r="I14" s="20">
        <f>VLOOKUP(B14,RMS!B:D,3,FALSE)</f>
        <v>1425589.9107658099</v>
      </c>
      <c r="J14" s="21">
        <f>VLOOKUP(B14,RMS!B:E,4,FALSE)</f>
        <v>1210847.48769231</v>
      </c>
      <c r="K14" s="22">
        <f t="shared" si="1"/>
        <v>-0.28506580996327102</v>
      </c>
      <c r="L14" s="22">
        <f t="shared" si="2"/>
        <v>4.6076900325715542E-3</v>
      </c>
    </row>
    <row r="15" spans="1:12">
      <c r="A15" s="59"/>
      <c r="B15" s="12">
        <v>24</v>
      </c>
      <c r="C15" s="56" t="s">
        <v>17</v>
      </c>
      <c r="D15" s="56"/>
      <c r="E15" s="15">
        <f>VLOOKUP(C15,RA!B18:D50,3,0)</f>
        <v>513929.67910000001</v>
      </c>
      <c r="F15" s="25">
        <f>VLOOKUP(C15,RA!B19:I54,8,0)</f>
        <v>65603.214200000002</v>
      </c>
      <c r="G15" s="16">
        <f t="shared" si="0"/>
        <v>448326.46490000002</v>
      </c>
      <c r="H15" s="27">
        <f>RA!J19</f>
        <v>12.7650176411071</v>
      </c>
      <c r="I15" s="20">
        <f>VLOOKUP(B15,RMS!B:D,3,FALSE)</f>
        <v>513929.64176837599</v>
      </c>
      <c r="J15" s="21">
        <f>VLOOKUP(B15,RMS!B:E,4,FALSE)</f>
        <v>448326.46484188002</v>
      </c>
      <c r="K15" s="22">
        <f t="shared" si="1"/>
        <v>3.7331624014768749E-2</v>
      </c>
      <c r="L15" s="22">
        <f t="shared" si="2"/>
        <v>5.8120000176131725E-5</v>
      </c>
    </row>
    <row r="16" spans="1:12">
      <c r="A16" s="59"/>
      <c r="B16" s="12">
        <v>25</v>
      </c>
      <c r="C16" s="56" t="s">
        <v>18</v>
      </c>
      <c r="D16" s="56"/>
      <c r="E16" s="15">
        <f>VLOOKUP(C16,RA!B20:D51,3,0)</f>
        <v>798875.01289999997</v>
      </c>
      <c r="F16" s="25">
        <f>VLOOKUP(C16,RA!B20:I55,8,0)</f>
        <v>60945.604899999998</v>
      </c>
      <c r="G16" s="16">
        <f t="shared" si="0"/>
        <v>737929.40799999994</v>
      </c>
      <c r="H16" s="27">
        <f>RA!J20</f>
        <v>7.6289286704263102</v>
      </c>
      <c r="I16" s="20">
        <f>VLOOKUP(B16,RMS!B:D,3,FALSE)</f>
        <v>798875.07680000004</v>
      </c>
      <c r="J16" s="21">
        <f>VLOOKUP(B16,RMS!B:E,4,FALSE)</f>
        <v>737929.40800000005</v>
      </c>
      <c r="K16" s="22">
        <f t="shared" si="1"/>
        <v>-6.3900000066496432E-2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VLOOKUP(C17,RA!B20:D52,3,0)</f>
        <v>293803.52830000001</v>
      </c>
      <c r="F17" s="25">
        <f>VLOOKUP(C17,RA!B21:I56,8,0)</f>
        <v>41727.712500000001</v>
      </c>
      <c r="G17" s="16">
        <f t="shared" si="0"/>
        <v>252075.81580000001</v>
      </c>
      <c r="H17" s="27">
        <f>RA!J21</f>
        <v>14.2025906705219</v>
      </c>
      <c r="I17" s="20">
        <f>VLOOKUP(B17,RMS!B:D,3,FALSE)</f>
        <v>293803.373715044</v>
      </c>
      <c r="J17" s="21">
        <f>VLOOKUP(B17,RMS!B:E,4,FALSE)</f>
        <v>252075.815836283</v>
      </c>
      <c r="K17" s="22">
        <f t="shared" si="1"/>
        <v>0.15458495600614697</v>
      </c>
      <c r="L17" s="22">
        <f t="shared" si="2"/>
        <v>-3.6282988730818033E-5</v>
      </c>
    </row>
    <row r="18" spans="1:12">
      <c r="A18" s="59"/>
      <c r="B18" s="12">
        <v>27</v>
      </c>
      <c r="C18" s="56" t="s">
        <v>20</v>
      </c>
      <c r="D18" s="56"/>
      <c r="E18" s="15">
        <f>VLOOKUP(C18,RA!B22:D53,3,0)</f>
        <v>1008357.0665</v>
      </c>
      <c r="F18" s="25">
        <f>VLOOKUP(C18,RA!B22:I57,8,0)</f>
        <v>110915.9757</v>
      </c>
      <c r="G18" s="16">
        <f t="shared" si="0"/>
        <v>897441.09080000001</v>
      </c>
      <c r="H18" s="27">
        <f>RA!J22</f>
        <v>10.999672574814101</v>
      </c>
      <c r="I18" s="20">
        <f>VLOOKUP(B18,RMS!B:D,3,FALSE)</f>
        <v>1008357.0615</v>
      </c>
      <c r="J18" s="21">
        <f>VLOOKUP(B18,RMS!B:E,4,FALSE)</f>
        <v>897441.09160000004</v>
      </c>
      <c r="K18" s="22">
        <f t="shared" si="1"/>
        <v>5.0000000046566129E-3</v>
      </c>
      <c r="L18" s="22">
        <f t="shared" si="2"/>
        <v>-8.0000003799796104E-4</v>
      </c>
    </row>
    <row r="19" spans="1:12">
      <c r="A19" s="59"/>
      <c r="B19" s="12">
        <v>29</v>
      </c>
      <c r="C19" s="56" t="s">
        <v>21</v>
      </c>
      <c r="D19" s="56"/>
      <c r="E19" s="15">
        <f>VLOOKUP(C19,RA!B22:D54,3,0)</f>
        <v>2270854.3742999998</v>
      </c>
      <c r="F19" s="25">
        <f>VLOOKUP(C19,RA!B23:I58,8,0)</f>
        <v>84805.372199999998</v>
      </c>
      <c r="G19" s="16">
        <f t="shared" si="0"/>
        <v>2186049.0020999997</v>
      </c>
      <c r="H19" s="27">
        <f>RA!J23</f>
        <v>3.7345138974903</v>
      </c>
      <c r="I19" s="20">
        <f>VLOOKUP(B19,RMS!B:D,3,FALSE)</f>
        <v>2270855.0372547</v>
      </c>
      <c r="J19" s="21">
        <f>VLOOKUP(B19,RMS!B:E,4,FALSE)</f>
        <v>2186049.0349136801</v>
      </c>
      <c r="K19" s="22">
        <f t="shared" si="1"/>
        <v>-0.66295470017939806</v>
      </c>
      <c r="L19" s="22">
        <f t="shared" si="2"/>
        <v>-3.2813680358231068E-2</v>
      </c>
    </row>
    <row r="20" spans="1:12">
      <c r="A20" s="59"/>
      <c r="B20" s="12">
        <v>31</v>
      </c>
      <c r="C20" s="56" t="s">
        <v>22</v>
      </c>
      <c r="D20" s="56"/>
      <c r="E20" s="15">
        <f>VLOOKUP(C20,RA!B24:D55,3,0)</f>
        <v>201842.44270000001</v>
      </c>
      <c r="F20" s="25">
        <f>VLOOKUP(C20,RA!B24:I59,8,0)</f>
        <v>35102.655500000001</v>
      </c>
      <c r="G20" s="16">
        <f t="shared" si="0"/>
        <v>166739.78720000002</v>
      </c>
      <c r="H20" s="27">
        <f>RA!J24</f>
        <v>17.391117066579199</v>
      </c>
      <c r="I20" s="20">
        <f>VLOOKUP(B20,RMS!B:D,3,FALSE)</f>
        <v>201842.41965285499</v>
      </c>
      <c r="J20" s="21">
        <f>VLOOKUP(B20,RMS!B:E,4,FALSE)</f>
        <v>166739.78814881999</v>
      </c>
      <c r="K20" s="22">
        <f t="shared" si="1"/>
        <v>2.3047145019518211E-2</v>
      </c>
      <c r="L20" s="22">
        <f t="shared" si="2"/>
        <v>-9.4881997210904956E-4</v>
      </c>
    </row>
    <row r="21" spans="1:12">
      <c r="A21" s="59"/>
      <c r="B21" s="12">
        <v>32</v>
      </c>
      <c r="C21" s="56" t="s">
        <v>23</v>
      </c>
      <c r="D21" s="56"/>
      <c r="E21" s="15">
        <f>VLOOKUP(C21,RA!B24:D56,3,0)</f>
        <v>174515.58850000001</v>
      </c>
      <c r="F21" s="25">
        <f>VLOOKUP(C21,RA!B25:I60,8,0)</f>
        <v>16480.444100000001</v>
      </c>
      <c r="G21" s="16">
        <f t="shared" si="0"/>
        <v>158035.14440000002</v>
      </c>
      <c r="H21" s="27">
        <f>RA!J25</f>
        <v>9.4435369594504692</v>
      </c>
      <c r="I21" s="20">
        <f>VLOOKUP(B21,RMS!B:D,3,FALSE)</f>
        <v>174515.58364920199</v>
      </c>
      <c r="J21" s="21">
        <f>VLOOKUP(B21,RMS!B:E,4,FALSE)</f>
        <v>158035.13643772001</v>
      </c>
      <c r="K21" s="22">
        <f t="shared" si="1"/>
        <v>4.8507980245631188E-3</v>
      </c>
      <c r="L21" s="22">
        <f t="shared" si="2"/>
        <v>7.9622800112701952E-3</v>
      </c>
    </row>
    <row r="22" spans="1:12">
      <c r="A22" s="59"/>
      <c r="B22" s="12">
        <v>33</v>
      </c>
      <c r="C22" s="56" t="s">
        <v>24</v>
      </c>
      <c r="D22" s="56"/>
      <c r="E22" s="15">
        <f>VLOOKUP(C22,RA!B26:D57,3,0)</f>
        <v>511751.38160000002</v>
      </c>
      <c r="F22" s="25">
        <f>VLOOKUP(C22,RA!B26:I61,8,0)</f>
        <v>108567.6951</v>
      </c>
      <c r="G22" s="16">
        <f t="shared" si="0"/>
        <v>403183.68650000001</v>
      </c>
      <c r="H22" s="27">
        <f>RA!J26</f>
        <v>21.214929554378799</v>
      </c>
      <c r="I22" s="20">
        <f>VLOOKUP(B22,RMS!B:D,3,FALSE)</f>
        <v>511751.38208885101</v>
      </c>
      <c r="J22" s="21">
        <f>VLOOKUP(B22,RMS!B:E,4,FALSE)</f>
        <v>403183.73344962701</v>
      </c>
      <c r="K22" s="22">
        <f t="shared" si="1"/>
        <v>-4.8885098658502102E-4</v>
      </c>
      <c r="L22" s="22">
        <f t="shared" si="2"/>
        <v>-4.694962699431926E-2</v>
      </c>
    </row>
    <row r="23" spans="1:12">
      <c r="A23" s="59"/>
      <c r="B23" s="12">
        <v>34</v>
      </c>
      <c r="C23" s="56" t="s">
        <v>25</v>
      </c>
      <c r="D23" s="56"/>
      <c r="E23" s="15">
        <f>VLOOKUP(C23,RA!B26:D58,3,0)</f>
        <v>245975.94390000001</v>
      </c>
      <c r="F23" s="25">
        <f>VLOOKUP(C23,RA!B27:I62,8,0)</f>
        <v>77066.253599999996</v>
      </c>
      <c r="G23" s="16">
        <f t="shared" si="0"/>
        <v>168909.69030000002</v>
      </c>
      <c r="H23" s="27">
        <f>RA!J27</f>
        <v>31.3308091751163</v>
      </c>
      <c r="I23" s="20">
        <f>VLOOKUP(B23,RMS!B:D,3,FALSE)</f>
        <v>245975.92945687199</v>
      </c>
      <c r="J23" s="21">
        <f>VLOOKUP(B23,RMS!B:E,4,FALSE)</f>
        <v>168909.696035681</v>
      </c>
      <c r="K23" s="22">
        <f t="shared" si="1"/>
        <v>1.4443128020502627E-2</v>
      </c>
      <c r="L23" s="22">
        <f t="shared" si="2"/>
        <v>-5.7356809847988188E-3</v>
      </c>
    </row>
    <row r="24" spans="1:12">
      <c r="A24" s="59"/>
      <c r="B24" s="12">
        <v>35</v>
      </c>
      <c r="C24" s="56" t="s">
        <v>26</v>
      </c>
      <c r="D24" s="56"/>
      <c r="E24" s="15">
        <f>VLOOKUP(C24,RA!B28:D59,3,0)</f>
        <v>734521.03570000001</v>
      </c>
      <c r="F24" s="25">
        <f>VLOOKUP(C24,RA!B28:I63,8,0)</f>
        <v>40928.640200000002</v>
      </c>
      <c r="G24" s="16">
        <f t="shared" si="0"/>
        <v>693592.39549999998</v>
      </c>
      <c r="H24" s="27">
        <f>RA!J28</f>
        <v>5.57215358182287</v>
      </c>
      <c r="I24" s="20">
        <f>VLOOKUP(B24,RMS!B:D,3,FALSE)</f>
        <v>734521.03543362801</v>
      </c>
      <c r="J24" s="21">
        <f>VLOOKUP(B24,RMS!B:E,4,FALSE)</f>
        <v>693592.39048041601</v>
      </c>
      <c r="K24" s="22">
        <f t="shared" si="1"/>
        <v>2.6637199334800243E-4</v>
      </c>
      <c r="L24" s="22">
        <f t="shared" si="2"/>
        <v>5.019583972170949E-3</v>
      </c>
    </row>
    <row r="25" spans="1:12">
      <c r="A25" s="59"/>
      <c r="B25" s="12">
        <v>36</v>
      </c>
      <c r="C25" s="56" t="s">
        <v>27</v>
      </c>
      <c r="D25" s="56"/>
      <c r="E25" s="15">
        <f>VLOOKUP(C25,RA!B28:D60,3,0)</f>
        <v>695053.94259999995</v>
      </c>
      <c r="F25" s="25">
        <f>VLOOKUP(C25,RA!B29:I64,8,0)</f>
        <v>103944.1894</v>
      </c>
      <c r="G25" s="16">
        <f t="shared" si="0"/>
        <v>591109.75319999992</v>
      </c>
      <c r="H25" s="27">
        <f>RA!J29</f>
        <v>14.954837751322501</v>
      </c>
      <c r="I25" s="20">
        <f>VLOOKUP(B25,RMS!B:D,3,FALSE)</f>
        <v>695053.941962832</v>
      </c>
      <c r="J25" s="21">
        <f>VLOOKUP(B25,RMS!B:E,4,FALSE)</f>
        <v>591109.73722897202</v>
      </c>
      <c r="K25" s="22">
        <f t="shared" si="1"/>
        <v>6.3716794829815626E-4</v>
      </c>
      <c r="L25" s="22">
        <f t="shared" si="2"/>
        <v>1.5971027896739542E-2</v>
      </c>
    </row>
    <row r="26" spans="1:12">
      <c r="A26" s="59"/>
      <c r="B26" s="12">
        <v>37</v>
      </c>
      <c r="C26" s="56" t="s">
        <v>28</v>
      </c>
      <c r="D26" s="56"/>
      <c r="E26" s="15">
        <f>VLOOKUP(C26,RA!B30:D61,3,0)</f>
        <v>1064826.9778</v>
      </c>
      <c r="F26" s="25">
        <f>VLOOKUP(C26,RA!B30:I65,8,0)</f>
        <v>142089.69589999999</v>
      </c>
      <c r="G26" s="16">
        <f t="shared" si="0"/>
        <v>922737.28190000006</v>
      </c>
      <c r="H26" s="27">
        <f>RA!J30</f>
        <v>13.343923366176</v>
      </c>
      <c r="I26" s="20">
        <f>VLOOKUP(B26,RMS!B:D,3,FALSE)</f>
        <v>1064826.9705725701</v>
      </c>
      <c r="J26" s="21">
        <f>VLOOKUP(B26,RMS!B:E,4,FALSE)</f>
        <v>922737.25897530699</v>
      </c>
      <c r="K26" s="22">
        <f t="shared" si="1"/>
        <v>7.2274298872798681E-3</v>
      </c>
      <c r="L26" s="22">
        <f t="shared" si="2"/>
        <v>2.2924693068489432E-2</v>
      </c>
    </row>
    <row r="27" spans="1:12">
      <c r="A27" s="59"/>
      <c r="B27" s="12">
        <v>38</v>
      </c>
      <c r="C27" s="56" t="s">
        <v>29</v>
      </c>
      <c r="D27" s="56"/>
      <c r="E27" s="15">
        <f>VLOOKUP(C27,RA!B30:D62,3,0)</f>
        <v>616166.77060000005</v>
      </c>
      <c r="F27" s="25">
        <f>VLOOKUP(C27,RA!B31:I66,8,0)</f>
        <v>40438.813999999998</v>
      </c>
      <c r="G27" s="16">
        <f t="shared" si="0"/>
        <v>575727.95660000003</v>
      </c>
      <c r="H27" s="27">
        <f>RA!J31</f>
        <v>6.5629657309533602</v>
      </c>
      <c r="I27" s="20">
        <f>VLOOKUP(B27,RMS!B:D,3,FALSE)</f>
        <v>616166.75966017705</v>
      </c>
      <c r="J27" s="21">
        <f>VLOOKUP(B27,RMS!B:E,4,FALSE)</f>
        <v>575728.65361415897</v>
      </c>
      <c r="K27" s="22">
        <f t="shared" si="1"/>
        <v>1.0939822997897863E-2</v>
      </c>
      <c r="L27" s="22">
        <f t="shared" si="2"/>
        <v>-0.69701415894087404</v>
      </c>
    </row>
    <row r="28" spans="1:12">
      <c r="A28" s="59"/>
      <c r="B28" s="12">
        <v>39</v>
      </c>
      <c r="C28" s="56" t="s">
        <v>30</v>
      </c>
      <c r="D28" s="56"/>
      <c r="E28" s="15">
        <f>VLOOKUP(C28,RA!B32:D63,3,0)</f>
        <v>126210.5689</v>
      </c>
      <c r="F28" s="25">
        <f>VLOOKUP(C28,RA!B32:I67,8,0)</f>
        <v>39517.538699999997</v>
      </c>
      <c r="G28" s="16">
        <f t="shared" si="0"/>
        <v>86693.030200000008</v>
      </c>
      <c r="H28" s="27">
        <f>RA!J32</f>
        <v>31.3107999151092</v>
      </c>
      <c r="I28" s="20">
        <f>VLOOKUP(B28,RMS!B:D,3,FALSE)</f>
        <v>126210.565016065</v>
      </c>
      <c r="J28" s="21">
        <f>VLOOKUP(B28,RMS!B:E,4,FALSE)</f>
        <v>86693.008668415903</v>
      </c>
      <c r="K28" s="22">
        <f t="shared" si="1"/>
        <v>3.8839350017951801E-3</v>
      </c>
      <c r="L28" s="22">
        <f t="shared" si="2"/>
        <v>2.1531584105105139E-2</v>
      </c>
    </row>
    <row r="29" spans="1:12">
      <c r="A29" s="59"/>
      <c r="B29" s="12">
        <v>40</v>
      </c>
      <c r="C29" s="56" t="s">
        <v>31</v>
      </c>
      <c r="D29" s="56"/>
      <c r="E29" s="15">
        <f>VLOOKUP(C29,RA!B32:D64,3,0)</f>
        <v>15.3848</v>
      </c>
      <c r="F29" s="25">
        <f>VLOOKUP(C29,RA!B33:I68,8,0)</f>
        <v>2.9958999999999998</v>
      </c>
      <c r="G29" s="16">
        <f t="shared" si="0"/>
        <v>12.3889</v>
      </c>
      <c r="H29" s="27">
        <f>RA!J33</f>
        <v>19.473116322604099</v>
      </c>
      <c r="I29" s="20">
        <f>VLOOKUP(B29,RMS!B:D,3,FALSE)</f>
        <v>15.3847</v>
      </c>
      <c r="J29" s="21">
        <f>VLOOKUP(B29,RMS!B:E,4,FALSE)</f>
        <v>12.3889</v>
      </c>
      <c r="K29" s="22">
        <f t="shared" si="1"/>
        <v>9.9999999999766942E-5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VLOOKUP(C31,RA!B34:D66,3,0)</f>
        <v>94091.154299999995</v>
      </c>
      <c r="F31" s="25">
        <f>VLOOKUP(C31,RA!B35:I70,8,0)</f>
        <v>9829.9069</v>
      </c>
      <c r="G31" s="16">
        <f t="shared" si="0"/>
        <v>84261.247399999993</v>
      </c>
      <c r="H31" s="27">
        <f>RA!J35</f>
        <v>10.447216821953701</v>
      </c>
      <c r="I31" s="20">
        <f>VLOOKUP(B31,RMS!B:D,3,FALSE)</f>
        <v>94091.1541</v>
      </c>
      <c r="J31" s="21">
        <f>VLOOKUP(B31,RMS!B:E,4,FALSE)</f>
        <v>84261.241099999999</v>
      </c>
      <c r="K31" s="22">
        <f t="shared" si="1"/>
        <v>1.9999999494757503E-4</v>
      </c>
      <c r="L31" s="22">
        <f t="shared" si="2"/>
        <v>6.2999999936437234E-3</v>
      </c>
    </row>
    <row r="32" spans="1:12">
      <c r="A32" s="59"/>
      <c r="B32" s="12">
        <v>71</v>
      </c>
      <c r="C32" s="56" t="s">
        <v>37</v>
      </c>
      <c r="D32" s="5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VLOOKUP(C35,RA!B8:D70,3,0)</f>
        <v>164352.56469999999</v>
      </c>
      <c r="F35" s="25">
        <f>VLOOKUP(C35,RA!B8:I74,8,0)</f>
        <v>7760.6944000000003</v>
      </c>
      <c r="G35" s="16">
        <f t="shared" si="0"/>
        <v>156591.87029999998</v>
      </c>
      <c r="H35" s="27">
        <f>RA!J39</f>
        <v>4.7219794921764304</v>
      </c>
      <c r="I35" s="20">
        <f>VLOOKUP(B35,RMS!B:D,3,FALSE)</f>
        <v>164352.56410256401</v>
      </c>
      <c r="J35" s="21">
        <f>VLOOKUP(B35,RMS!B:E,4,FALSE)</f>
        <v>156591.86965812001</v>
      </c>
      <c r="K35" s="22">
        <f t="shared" si="1"/>
        <v>5.9743598103523254E-4</v>
      </c>
      <c r="L35" s="22">
        <f t="shared" si="2"/>
        <v>6.4187997486442327E-4</v>
      </c>
    </row>
    <row r="36" spans="1:12">
      <c r="A36" s="59"/>
      <c r="B36" s="12">
        <v>76</v>
      </c>
      <c r="C36" s="56" t="s">
        <v>34</v>
      </c>
      <c r="D36" s="56"/>
      <c r="E36" s="15">
        <f>VLOOKUP(C36,RA!B8:D71,3,0)</f>
        <v>311364.72930000001</v>
      </c>
      <c r="F36" s="25">
        <f>VLOOKUP(C36,RA!B8:I75,8,0)</f>
        <v>20982.532299999999</v>
      </c>
      <c r="G36" s="16">
        <f t="shared" si="0"/>
        <v>290382.19699999999</v>
      </c>
      <c r="H36" s="27">
        <f>RA!J40</f>
        <v>6.7388918286191997</v>
      </c>
      <c r="I36" s="20">
        <f>VLOOKUP(B36,RMS!B:D,3,FALSE)</f>
        <v>311364.72385470098</v>
      </c>
      <c r="J36" s="21">
        <f>VLOOKUP(B36,RMS!B:E,4,FALSE)</f>
        <v>290382.20142564102</v>
      </c>
      <c r="K36" s="22">
        <f t="shared" si="1"/>
        <v>5.445299029815942E-3</v>
      </c>
      <c r="L36" s="22">
        <f t="shared" si="2"/>
        <v>-4.4256410328671336E-3</v>
      </c>
    </row>
    <row r="37" spans="1:12">
      <c r="A37" s="59"/>
      <c r="B37" s="12">
        <v>77</v>
      </c>
      <c r="C37" s="56" t="s">
        <v>40</v>
      </c>
      <c r="D37" s="5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VLOOKUP(C39,RA!B8:D74,3,0)</f>
        <v>19680.075000000001</v>
      </c>
      <c r="F39" s="25">
        <f>VLOOKUP(C39,RA!B8:I78,8,0)</f>
        <v>2105.8096</v>
      </c>
      <c r="G39" s="16">
        <f t="shared" si="0"/>
        <v>17574.2654</v>
      </c>
      <c r="H39" s="27">
        <f>RA!J43</f>
        <v>10.7002112542762</v>
      </c>
      <c r="I39" s="20">
        <f>VLOOKUP(B39,RMS!B:D,3,FALSE)</f>
        <v>19680.0751834203</v>
      </c>
      <c r="J39" s="21">
        <f>VLOOKUP(B39,RMS!B:E,4,FALSE)</f>
        <v>17574.2654110884</v>
      </c>
      <c r="K39" s="22">
        <f t="shared" si="1"/>
        <v>-1.8342029943596572E-4</v>
      </c>
      <c r="L39" s="22">
        <f t="shared" si="2"/>
        <v>-1.1088399332948029E-5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5" t="s">
        <v>47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5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6" t="s">
        <v>48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5" t="s">
        <v>4</v>
      </c>
      <c r="C6" s="66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7" t="s">
        <v>5</v>
      </c>
      <c r="B7" s="68"/>
      <c r="C7" s="69"/>
      <c r="D7" s="44">
        <v>13903041.386399999</v>
      </c>
      <c r="E7" s="44">
        <v>15989633</v>
      </c>
      <c r="F7" s="45">
        <v>86.9503470554953</v>
      </c>
      <c r="G7" s="44">
        <v>15265808.047499999</v>
      </c>
      <c r="H7" s="45">
        <v>-8.9269212403281504</v>
      </c>
      <c r="I7" s="44">
        <v>1556310.6647999999</v>
      </c>
      <c r="J7" s="45">
        <v>11.1940302955754</v>
      </c>
      <c r="K7" s="44">
        <v>1874171.4081999999</v>
      </c>
      <c r="L7" s="45">
        <v>12.2769224031146</v>
      </c>
      <c r="M7" s="45">
        <v>-0.16960067900367801</v>
      </c>
      <c r="N7" s="44">
        <v>356862157.04579997</v>
      </c>
      <c r="O7" s="44">
        <v>2501865288.7138</v>
      </c>
      <c r="P7" s="44">
        <v>856636</v>
      </c>
      <c r="Q7" s="44">
        <v>753061</v>
      </c>
      <c r="R7" s="45">
        <v>13.753865888686301</v>
      </c>
      <c r="S7" s="44">
        <v>16.2298121797356</v>
      </c>
      <c r="T7" s="44">
        <v>16.1761521313678</v>
      </c>
      <c r="U7" s="46">
        <v>0.33062642853485302</v>
      </c>
    </row>
    <row r="8" spans="1:23" ht="12" thickBot="1">
      <c r="A8" s="70">
        <v>41751</v>
      </c>
      <c r="B8" s="60" t="s">
        <v>6</v>
      </c>
      <c r="C8" s="61"/>
      <c r="D8" s="47">
        <v>483578.66440000001</v>
      </c>
      <c r="E8" s="47">
        <v>526298</v>
      </c>
      <c r="F8" s="48">
        <v>91.883051883153598</v>
      </c>
      <c r="G8" s="47">
        <v>499880.3272</v>
      </c>
      <c r="H8" s="48">
        <v>-3.2611130930699299</v>
      </c>
      <c r="I8" s="47">
        <v>111675.96739999999</v>
      </c>
      <c r="J8" s="48">
        <v>23.093650655278999</v>
      </c>
      <c r="K8" s="47">
        <v>111043.7755</v>
      </c>
      <c r="L8" s="48">
        <v>22.214071940377</v>
      </c>
      <c r="M8" s="48">
        <v>5.6931772821429997E-3</v>
      </c>
      <c r="N8" s="47">
        <v>12163232.352499999</v>
      </c>
      <c r="O8" s="47">
        <v>101146862.18099999</v>
      </c>
      <c r="P8" s="47">
        <v>22177</v>
      </c>
      <c r="Q8" s="47">
        <v>19603</v>
      </c>
      <c r="R8" s="48">
        <v>13.1306432688874</v>
      </c>
      <c r="S8" s="47">
        <v>21.8054139153177</v>
      </c>
      <c r="T8" s="47">
        <v>22.0169073611182</v>
      </c>
      <c r="U8" s="49">
        <v>-0.96991254842429897</v>
      </c>
    </row>
    <row r="9" spans="1:23" ht="12" thickBot="1">
      <c r="A9" s="71"/>
      <c r="B9" s="60" t="s">
        <v>7</v>
      </c>
      <c r="C9" s="61"/>
      <c r="D9" s="47">
        <v>73147.799400000004</v>
      </c>
      <c r="E9" s="47">
        <v>81767</v>
      </c>
      <c r="F9" s="48">
        <v>89.458827399806793</v>
      </c>
      <c r="G9" s="47">
        <v>91736.783500000005</v>
      </c>
      <c r="H9" s="48">
        <v>-20.263392055815899</v>
      </c>
      <c r="I9" s="47">
        <v>16861.561600000001</v>
      </c>
      <c r="J9" s="48">
        <v>23.0513586714955</v>
      </c>
      <c r="K9" s="47">
        <v>19923.2464</v>
      </c>
      <c r="L9" s="48">
        <v>21.7178384066627</v>
      </c>
      <c r="M9" s="48">
        <v>-0.153673991604099</v>
      </c>
      <c r="N9" s="47">
        <v>2089713.6339</v>
      </c>
      <c r="O9" s="47">
        <v>16951106.306299999</v>
      </c>
      <c r="P9" s="47">
        <v>4329</v>
      </c>
      <c r="Q9" s="47">
        <v>3715</v>
      </c>
      <c r="R9" s="48">
        <v>16.527590847913899</v>
      </c>
      <c r="S9" s="47">
        <v>16.897158558558601</v>
      </c>
      <c r="T9" s="47">
        <v>17.076040619111701</v>
      </c>
      <c r="U9" s="49">
        <v>-1.0586517249821701</v>
      </c>
    </row>
    <row r="10" spans="1:23" ht="12" thickBot="1">
      <c r="A10" s="71"/>
      <c r="B10" s="60" t="s">
        <v>8</v>
      </c>
      <c r="C10" s="61"/>
      <c r="D10" s="47">
        <v>105834.4526</v>
      </c>
      <c r="E10" s="47">
        <v>114222</v>
      </c>
      <c r="F10" s="48">
        <v>92.656802192222202</v>
      </c>
      <c r="G10" s="47">
        <v>126632.215</v>
      </c>
      <c r="H10" s="48">
        <v>-16.423753150018001</v>
      </c>
      <c r="I10" s="47">
        <v>28212.357199999999</v>
      </c>
      <c r="J10" s="48">
        <v>26.657063467440299</v>
      </c>
      <c r="K10" s="47">
        <v>34727.458200000001</v>
      </c>
      <c r="L10" s="48">
        <v>27.423873301118501</v>
      </c>
      <c r="M10" s="48">
        <v>-0.18760661844234799</v>
      </c>
      <c r="N10" s="47">
        <v>3010215.9829000002</v>
      </c>
      <c r="O10" s="47">
        <v>23978370.348200001</v>
      </c>
      <c r="P10" s="47">
        <v>80018</v>
      </c>
      <c r="Q10" s="47">
        <v>71228</v>
      </c>
      <c r="R10" s="48">
        <v>12.340652552367001</v>
      </c>
      <c r="S10" s="47">
        <v>1.3226330650603599</v>
      </c>
      <c r="T10" s="47">
        <v>1.1664984093334101</v>
      </c>
      <c r="U10" s="49">
        <v>11.8048353584618</v>
      </c>
    </row>
    <row r="11" spans="1:23" ht="12" thickBot="1">
      <c r="A11" s="71"/>
      <c r="B11" s="60" t="s">
        <v>9</v>
      </c>
      <c r="C11" s="61"/>
      <c r="D11" s="47">
        <v>52069.643499999998</v>
      </c>
      <c r="E11" s="47">
        <v>44151</v>
      </c>
      <c r="F11" s="48">
        <v>117.93536612987199</v>
      </c>
      <c r="G11" s="47">
        <v>43694.179100000001</v>
      </c>
      <c r="H11" s="48">
        <v>19.168375679587999</v>
      </c>
      <c r="I11" s="47">
        <v>10844.2822</v>
      </c>
      <c r="J11" s="48">
        <v>20.826495960165399</v>
      </c>
      <c r="K11" s="47">
        <v>9281.8089999999993</v>
      </c>
      <c r="L11" s="48">
        <v>21.242667081025498</v>
      </c>
      <c r="M11" s="48">
        <v>0.16833714203772099</v>
      </c>
      <c r="N11" s="47">
        <v>1133822.2864999999</v>
      </c>
      <c r="O11" s="47">
        <v>10372715.7345</v>
      </c>
      <c r="P11" s="47">
        <v>2632</v>
      </c>
      <c r="Q11" s="47">
        <v>2289</v>
      </c>
      <c r="R11" s="48">
        <v>14.9847094801223</v>
      </c>
      <c r="S11" s="47">
        <v>19.783299202127701</v>
      </c>
      <c r="T11" s="47">
        <v>17.016446352118798</v>
      </c>
      <c r="U11" s="49">
        <v>13.9858009614052</v>
      </c>
    </row>
    <row r="12" spans="1:23" ht="12" thickBot="1">
      <c r="A12" s="71"/>
      <c r="B12" s="60" t="s">
        <v>10</v>
      </c>
      <c r="C12" s="61"/>
      <c r="D12" s="47">
        <v>92911.889899999995</v>
      </c>
      <c r="E12" s="47">
        <v>123103</v>
      </c>
      <c r="F12" s="48">
        <v>75.474919295224296</v>
      </c>
      <c r="G12" s="47">
        <v>122076.24340000001</v>
      </c>
      <c r="H12" s="48">
        <v>-23.890277655775201</v>
      </c>
      <c r="I12" s="47">
        <v>22201.260699999999</v>
      </c>
      <c r="J12" s="48">
        <v>23.894961908422001</v>
      </c>
      <c r="K12" s="47">
        <v>18608.392800000001</v>
      </c>
      <c r="L12" s="48">
        <v>15.2432547740079</v>
      </c>
      <c r="M12" s="48">
        <v>0.193077819165554</v>
      </c>
      <c r="N12" s="47">
        <v>3150653.7552</v>
      </c>
      <c r="O12" s="47">
        <v>28248941.526299998</v>
      </c>
      <c r="P12" s="47">
        <v>957</v>
      </c>
      <c r="Q12" s="47">
        <v>848</v>
      </c>
      <c r="R12" s="48">
        <v>12.853773584905699</v>
      </c>
      <c r="S12" s="47">
        <v>97.086614315569506</v>
      </c>
      <c r="T12" s="47">
        <v>98.003647287735902</v>
      </c>
      <c r="U12" s="49">
        <v>-0.94455139735911697</v>
      </c>
    </row>
    <row r="13" spans="1:23" ht="12" thickBot="1">
      <c r="A13" s="71"/>
      <c r="B13" s="60" t="s">
        <v>11</v>
      </c>
      <c r="C13" s="61"/>
      <c r="D13" s="47">
        <v>208436.92910000001</v>
      </c>
      <c r="E13" s="47">
        <v>218458</v>
      </c>
      <c r="F13" s="48">
        <v>95.412815781523193</v>
      </c>
      <c r="G13" s="47">
        <v>232150.2936</v>
      </c>
      <c r="H13" s="48">
        <v>-10.214660568493001</v>
      </c>
      <c r="I13" s="47">
        <v>59010.1512</v>
      </c>
      <c r="J13" s="48">
        <v>28.310794759257501</v>
      </c>
      <c r="K13" s="47">
        <v>61515.370999999999</v>
      </c>
      <c r="L13" s="48">
        <v>26.498080207467801</v>
      </c>
      <c r="M13" s="48">
        <v>-4.0725102673932E-2</v>
      </c>
      <c r="N13" s="47">
        <v>5845879.7888000002</v>
      </c>
      <c r="O13" s="47">
        <v>49582186.643700004</v>
      </c>
      <c r="P13" s="47">
        <v>9395</v>
      </c>
      <c r="Q13" s="47">
        <v>8139</v>
      </c>
      <c r="R13" s="48">
        <v>15.4318712372527</v>
      </c>
      <c r="S13" s="47">
        <v>22.185942426822798</v>
      </c>
      <c r="T13" s="47">
        <v>22.306674824917099</v>
      </c>
      <c r="U13" s="49">
        <v>-0.54418422157411395</v>
      </c>
    </row>
    <row r="14" spans="1:23" ht="12" thickBot="1">
      <c r="A14" s="71"/>
      <c r="B14" s="60" t="s">
        <v>12</v>
      </c>
      <c r="C14" s="61"/>
      <c r="D14" s="47">
        <v>97598.762199999997</v>
      </c>
      <c r="E14" s="47">
        <v>94814</v>
      </c>
      <c r="F14" s="48">
        <v>102.93707912333601</v>
      </c>
      <c r="G14" s="47">
        <v>108661.841</v>
      </c>
      <c r="H14" s="48">
        <v>-10.1811994884202</v>
      </c>
      <c r="I14" s="47">
        <v>19987.538499999999</v>
      </c>
      <c r="J14" s="48">
        <v>20.479295074502499</v>
      </c>
      <c r="K14" s="47">
        <v>22489.715700000001</v>
      </c>
      <c r="L14" s="48">
        <v>20.6969765034627</v>
      </c>
      <c r="M14" s="48">
        <v>-0.11125872969572501</v>
      </c>
      <c r="N14" s="47">
        <v>2977579.6436999999</v>
      </c>
      <c r="O14" s="47">
        <v>21613992.749899998</v>
      </c>
      <c r="P14" s="47">
        <v>1654</v>
      </c>
      <c r="Q14" s="47">
        <v>2198</v>
      </c>
      <c r="R14" s="48">
        <v>-24.749772520473201</v>
      </c>
      <c r="S14" s="47">
        <v>59.007715961305898</v>
      </c>
      <c r="T14" s="47">
        <v>50.280897725204703</v>
      </c>
      <c r="U14" s="49">
        <v>14.7892832215769</v>
      </c>
    </row>
    <row r="15" spans="1:23" ht="12" thickBot="1">
      <c r="A15" s="71"/>
      <c r="B15" s="60" t="s">
        <v>13</v>
      </c>
      <c r="C15" s="61"/>
      <c r="D15" s="47">
        <v>99664.597099999999</v>
      </c>
      <c r="E15" s="47">
        <v>73974</v>
      </c>
      <c r="F15" s="48">
        <v>134.72922526833801</v>
      </c>
      <c r="G15" s="47">
        <v>81916.827900000004</v>
      </c>
      <c r="H15" s="48">
        <v>21.665596257786699</v>
      </c>
      <c r="I15" s="47">
        <v>7209.0411999999997</v>
      </c>
      <c r="J15" s="48">
        <v>7.2333019043529596</v>
      </c>
      <c r="K15" s="47">
        <v>19840.2389</v>
      </c>
      <c r="L15" s="48">
        <v>24.2199794701767</v>
      </c>
      <c r="M15" s="48">
        <v>-0.63664544382073895</v>
      </c>
      <c r="N15" s="47">
        <v>2815783.4235999999</v>
      </c>
      <c r="O15" s="47">
        <v>16458084.6216</v>
      </c>
      <c r="P15" s="47">
        <v>3497</v>
      </c>
      <c r="Q15" s="47">
        <v>2851</v>
      </c>
      <c r="R15" s="48">
        <v>22.658716239915801</v>
      </c>
      <c r="S15" s="47">
        <v>28.500027766657102</v>
      </c>
      <c r="T15" s="47">
        <v>27.875855208698699</v>
      </c>
      <c r="U15" s="49">
        <v>2.19007701700792</v>
      </c>
    </row>
    <row r="16" spans="1:23" ht="12" thickBot="1">
      <c r="A16" s="71"/>
      <c r="B16" s="60" t="s">
        <v>14</v>
      </c>
      <c r="C16" s="61"/>
      <c r="D16" s="47">
        <v>651412.36569999997</v>
      </c>
      <c r="E16" s="47">
        <v>684840</v>
      </c>
      <c r="F16" s="48">
        <v>95.118913279014095</v>
      </c>
      <c r="G16" s="47">
        <v>700655.72770000005</v>
      </c>
      <c r="H16" s="48">
        <v>-7.0281823231001397</v>
      </c>
      <c r="I16" s="47">
        <v>30633.562099999999</v>
      </c>
      <c r="J16" s="48">
        <v>4.7026374863304197</v>
      </c>
      <c r="K16" s="47">
        <v>59118.756300000001</v>
      </c>
      <c r="L16" s="48">
        <v>8.4376326293749901</v>
      </c>
      <c r="M16" s="48">
        <v>-0.48183006515649601</v>
      </c>
      <c r="N16" s="47">
        <v>19210005.841200002</v>
      </c>
      <c r="O16" s="47">
        <v>123860700.89830001</v>
      </c>
      <c r="P16" s="47">
        <v>38612</v>
      </c>
      <c r="Q16" s="47">
        <v>32434</v>
      </c>
      <c r="R16" s="48">
        <v>19.0479126842203</v>
      </c>
      <c r="S16" s="47">
        <v>16.8707232388895</v>
      </c>
      <c r="T16" s="47">
        <v>16.940001874576101</v>
      </c>
      <c r="U16" s="49">
        <v>-0.41064413603148697</v>
      </c>
    </row>
    <row r="17" spans="1:21" ht="12" thickBot="1">
      <c r="A17" s="71"/>
      <c r="B17" s="60" t="s">
        <v>15</v>
      </c>
      <c r="C17" s="61"/>
      <c r="D17" s="47">
        <v>766608.43530000001</v>
      </c>
      <c r="E17" s="47">
        <v>576023</v>
      </c>
      <c r="F17" s="48">
        <v>133.08642802457501</v>
      </c>
      <c r="G17" s="47">
        <v>432425.92369999998</v>
      </c>
      <c r="H17" s="48">
        <v>77.280868996152606</v>
      </c>
      <c r="I17" s="47">
        <v>26117.064200000001</v>
      </c>
      <c r="J17" s="48">
        <v>3.4068323537008198</v>
      </c>
      <c r="K17" s="47">
        <v>63210.033499999998</v>
      </c>
      <c r="L17" s="48">
        <v>14.61754026196</v>
      </c>
      <c r="M17" s="48">
        <v>-0.58682090874069903</v>
      </c>
      <c r="N17" s="47">
        <v>18158652.939599998</v>
      </c>
      <c r="O17" s="47">
        <v>142472513.16029999</v>
      </c>
      <c r="P17" s="47">
        <v>10780</v>
      </c>
      <c r="Q17" s="47">
        <v>10496</v>
      </c>
      <c r="R17" s="48">
        <v>2.70579268292683</v>
      </c>
      <c r="S17" s="47">
        <v>71.113955037105796</v>
      </c>
      <c r="T17" s="47">
        <v>38.4337725514482</v>
      </c>
      <c r="U17" s="49">
        <v>45.954668768746899</v>
      </c>
    </row>
    <row r="18" spans="1:21" ht="12" thickBot="1">
      <c r="A18" s="71"/>
      <c r="B18" s="60" t="s">
        <v>16</v>
      </c>
      <c r="C18" s="61"/>
      <c r="D18" s="47">
        <v>1425589.6257</v>
      </c>
      <c r="E18" s="47">
        <v>1545387</v>
      </c>
      <c r="F18" s="48">
        <v>92.248066387254497</v>
      </c>
      <c r="G18" s="47">
        <v>1751849.3633999999</v>
      </c>
      <c r="H18" s="48">
        <v>-18.6237324119463</v>
      </c>
      <c r="I18" s="47">
        <v>214742.13339999999</v>
      </c>
      <c r="J18" s="48">
        <v>15.0633905809013</v>
      </c>
      <c r="K18" s="47">
        <v>255795.96590000001</v>
      </c>
      <c r="L18" s="48">
        <v>14.601481796559799</v>
      </c>
      <c r="M18" s="48">
        <v>-0.160494448595211</v>
      </c>
      <c r="N18" s="47">
        <v>39860328.810000002</v>
      </c>
      <c r="O18" s="47">
        <v>341769803.12449998</v>
      </c>
      <c r="P18" s="47">
        <v>76224</v>
      </c>
      <c r="Q18" s="47">
        <v>67550</v>
      </c>
      <c r="R18" s="48">
        <v>12.840858623241999</v>
      </c>
      <c r="S18" s="47">
        <v>18.702634678054199</v>
      </c>
      <c r="T18" s="47">
        <v>22.597523809030299</v>
      </c>
      <c r="U18" s="49">
        <v>-20.825350000267498</v>
      </c>
    </row>
    <row r="19" spans="1:21" ht="12" thickBot="1">
      <c r="A19" s="71"/>
      <c r="B19" s="60" t="s">
        <v>17</v>
      </c>
      <c r="C19" s="61"/>
      <c r="D19" s="47">
        <v>513929.67910000001</v>
      </c>
      <c r="E19" s="47">
        <v>585363</v>
      </c>
      <c r="F19" s="48">
        <v>87.796748188730803</v>
      </c>
      <c r="G19" s="47">
        <v>602036.96239999996</v>
      </c>
      <c r="H19" s="48">
        <v>-14.6348627746647</v>
      </c>
      <c r="I19" s="47">
        <v>65603.214200000002</v>
      </c>
      <c r="J19" s="48">
        <v>12.7650176411071</v>
      </c>
      <c r="K19" s="47">
        <v>78534.653600000005</v>
      </c>
      <c r="L19" s="48">
        <v>13.044822578155999</v>
      </c>
      <c r="M19" s="48">
        <v>-0.164659023847786</v>
      </c>
      <c r="N19" s="47">
        <v>14028481.558499999</v>
      </c>
      <c r="O19" s="47">
        <v>105506094.5237</v>
      </c>
      <c r="P19" s="47">
        <v>11094</v>
      </c>
      <c r="Q19" s="47">
        <v>9907</v>
      </c>
      <c r="R19" s="48">
        <v>11.981427273644901</v>
      </c>
      <c r="S19" s="47">
        <v>46.325011636920898</v>
      </c>
      <c r="T19" s="47">
        <v>42.125855637428103</v>
      </c>
      <c r="U19" s="49">
        <v>9.0645546565736108</v>
      </c>
    </row>
    <row r="20" spans="1:21" ht="12" thickBot="1">
      <c r="A20" s="71"/>
      <c r="B20" s="60" t="s">
        <v>18</v>
      </c>
      <c r="C20" s="61"/>
      <c r="D20" s="47">
        <v>798875.01289999997</v>
      </c>
      <c r="E20" s="47">
        <v>866740</v>
      </c>
      <c r="F20" s="48">
        <v>92.170087096476394</v>
      </c>
      <c r="G20" s="47">
        <v>843125.45449999999</v>
      </c>
      <c r="H20" s="48">
        <v>-5.2483816452015404</v>
      </c>
      <c r="I20" s="47">
        <v>60945.604899999998</v>
      </c>
      <c r="J20" s="48">
        <v>7.6289286704263102</v>
      </c>
      <c r="K20" s="47">
        <v>55892.028200000001</v>
      </c>
      <c r="L20" s="48">
        <v>6.62914728783106</v>
      </c>
      <c r="M20" s="48">
        <v>9.0416770740840993E-2</v>
      </c>
      <c r="N20" s="47">
        <v>19562187.294399999</v>
      </c>
      <c r="O20" s="47">
        <v>144656695.0839</v>
      </c>
      <c r="P20" s="47">
        <v>35558</v>
      </c>
      <c r="Q20" s="47">
        <v>30903</v>
      </c>
      <c r="R20" s="48">
        <v>15.063262466427201</v>
      </c>
      <c r="S20" s="47">
        <v>22.466815144271301</v>
      </c>
      <c r="T20" s="47">
        <v>23.231816292916498</v>
      </c>
      <c r="U20" s="49">
        <v>-3.40502711992215</v>
      </c>
    </row>
    <row r="21" spans="1:21" ht="12" thickBot="1">
      <c r="A21" s="71"/>
      <c r="B21" s="60" t="s">
        <v>19</v>
      </c>
      <c r="C21" s="61"/>
      <c r="D21" s="47">
        <v>293803.52830000001</v>
      </c>
      <c r="E21" s="47">
        <v>344225</v>
      </c>
      <c r="F21" s="48">
        <v>85.352176134795599</v>
      </c>
      <c r="G21" s="47">
        <v>378768.0784</v>
      </c>
      <c r="H21" s="48">
        <v>-22.431813805141399</v>
      </c>
      <c r="I21" s="47">
        <v>41727.712500000001</v>
      </c>
      <c r="J21" s="48">
        <v>14.2025906705219</v>
      </c>
      <c r="K21" s="47">
        <v>41897.409800000001</v>
      </c>
      <c r="L21" s="48">
        <v>11.061494404962501</v>
      </c>
      <c r="M21" s="48">
        <v>-4.0503052768670004E-3</v>
      </c>
      <c r="N21" s="47">
        <v>8050220.6637000004</v>
      </c>
      <c r="O21" s="47">
        <v>61301272.809500001</v>
      </c>
      <c r="P21" s="47">
        <v>27565</v>
      </c>
      <c r="Q21" s="47">
        <v>25858</v>
      </c>
      <c r="R21" s="48">
        <v>6.6014386263438798</v>
      </c>
      <c r="S21" s="47">
        <v>10.658571677852301</v>
      </c>
      <c r="T21" s="47">
        <v>13.063529832160301</v>
      </c>
      <c r="U21" s="49">
        <v>-22.563606334845201</v>
      </c>
    </row>
    <row r="22" spans="1:21" ht="12" thickBot="1">
      <c r="A22" s="71"/>
      <c r="B22" s="60" t="s">
        <v>20</v>
      </c>
      <c r="C22" s="61"/>
      <c r="D22" s="47">
        <v>1008357.0665</v>
      </c>
      <c r="E22" s="47">
        <v>873185</v>
      </c>
      <c r="F22" s="48">
        <v>115.480346833718</v>
      </c>
      <c r="G22" s="47">
        <v>934563.06610000005</v>
      </c>
      <c r="H22" s="48">
        <v>7.8960963766680603</v>
      </c>
      <c r="I22" s="47">
        <v>110915.9757</v>
      </c>
      <c r="J22" s="48">
        <v>10.999672574814101</v>
      </c>
      <c r="K22" s="47">
        <v>121670.94100000001</v>
      </c>
      <c r="L22" s="48">
        <v>13.019018770743999</v>
      </c>
      <c r="M22" s="48">
        <v>-8.8393869658656005E-2</v>
      </c>
      <c r="N22" s="47">
        <v>24905390.410500001</v>
      </c>
      <c r="O22" s="47">
        <v>164604829.66710001</v>
      </c>
      <c r="P22" s="47">
        <v>61504</v>
      </c>
      <c r="Q22" s="47">
        <v>51787</v>
      </c>
      <c r="R22" s="48">
        <v>18.7633962191283</v>
      </c>
      <c r="S22" s="47">
        <v>16.394983521396998</v>
      </c>
      <c r="T22" s="47">
        <v>16.649604730917002</v>
      </c>
      <c r="U22" s="49">
        <v>-1.5530434000604001</v>
      </c>
    </row>
    <row r="23" spans="1:21" ht="12" thickBot="1">
      <c r="A23" s="71"/>
      <c r="B23" s="60" t="s">
        <v>21</v>
      </c>
      <c r="C23" s="61"/>
      <c r="D23" s="47">
        <v>2270854.3742999998</v>
      </c>
      <c r="E23" s="47">
        <v>2161178</v>
      </c>
      <c r="F23" s="48">
        <v>105.074842252697</v>
      </c>
      <c r="G23" s="47">
        <v>2468786.5876000002</v>
      </c>
      <c r="H23" s="48">
        <v>-8.0173885541243699</v>
      </c>
      <c r="I23" s="47">
        <v>84805.372199999998</v>
      </c>
      <c r="J23" s="48">
        <v>3.7345138974903</v>
      </c>
      <c r="K23" s="47">
        <v>194294.26740000001</v>
      </c>
      <c r="L23" s="48">
        <v>7.8700309040839702</v>
      </c>
      <c r="M23" s="48">
        <v>-0.56352097601825601</v>
      </c>
      <c r="N23" s="47">
        <v>55432131.010600001</v>
      </c>
      <c r="O23" s="47">
        <v>339581390.73040003</v>
      </c>
      <c r="P23" s="47">
        <v>74807</v>
      </c>
      <c r="Q23" s="47">
        <v>62791</v>
      </c>
      <c r="R23" s="48">
        <v>19.136500453886701</v>
      </c>
      <c r="S23" s="47">
        <v>30.356174880693001</v>
      </c>
      <c r="T23" s="47">
        <v>28.968245336115</v>
      </c>
      <c r="U23" s="49">
        <v>4.5721489945055103</v>
      </c>
    </row>
    <row r="24" spans="1:21" ht="12" thickBot="1">
      <c r="A24" s="71"/>
      <c r="B24" s="60" t="s">
        <v>22</v>
      </c>
      <c r="C24" s="61"/>
      <c r="D24" s="47">
        <v>201842.44270000001</v>
      </c>
      <c r="E24" s="47">
        <v>214641</v>
      </c>
      <c r="F24" s="48">
        <v>94.037226205617799</v>
      </c>
      <c r="G24" s="47">
        <v>237755.19500000001</v>
      </c>
      <c r="H24" s="48">
        <v>-15.1049285379443</v>
      </c>
      <c r="I24" s="47">
        <v>35102.655500000001</v>
      </c>
      <c r="J24" s="48">
        <v>17.391117066579199</v>
      </c>
      <c r="K24" s="47">
        <v>36776.3531</v>
      </c>
      <c r="L24" s="48">
        <v>15.4681596336938</v>
      </c>
      <c r="M24" s="48">
        <v>-4.5510156905688E-2</v>
      </c>
      <c r="N24" s="47">
        <v>5277254.3152000001</v>
      </c>
      <c r="O24" s="47">
        <v>39933233.773500003</v>
      </c>
      <c r="P24" s="47">
        <v>24221</v>
      </c>
      <c r="Q24" s="47">
        <v>22889</v>
      </c>
      <c r="R24" s="48">
        <v>5.81938922626588</v>
      </c>
      <c r="S24" s="47">
        <v>8.3333653730234101</v>
      </c>
      <c r="T24" s="47">
        <v>8.4918579186508794</v>
      </c>
      <c r="U24" s="49">
        <v>-1.90190323516281</v>
      </c>
    </row>
    <row r="25" spans="1:21" ht="12" thickBot="1">
      <c r="A25" s="71"/>
      <c r="B25" s="60" t="s">
        <v>23</v>
      </c>
      <c r="C25" s="61"/>
      <c r="D25" s="47">
        <v>174515.58850000001</v>
      </c>
      <c r="E25" s="47">
        <v>194145</v>
      </c>
      <c r="F25" s="48">
        <v>89.889303613278699</v>
      </c>
      <c r="G25" s="47">
        <v>204436.53080000001</v>
      </c>
      <c r="H25" s="48">
        <v>-14.6358100398757</v>
      </c>
      <c r="I25" s="47">
        <v>16480.444100000001</v>
      </c>
      <c r="J25" s="48">
        <v>9.4435369594504692</v>
      </c>
      <c r="K25" s="47">
        <v>21343.835800000001</v>
      </c>
      <c r="L25" s="48">
        <v>10.440323809290501</v>
      </c>
      <c r="M25" s="48">
        <v>-0.22785931008708399</v>
      </c>
      <c r="N25" s="47">
        <v>4409599.7609000001</v>
      </c>
      <c r="O25" s="47">
        <v>41579924.813299999</v>
      </c>
      <c r="P25" s="47">
        <v>15993</v>
      </c>
      <c r="Q25" s="47">
        <v>14508</v>
      </c>
      <c r="R25" s="48">
        <v>10.2357320099256</v>
      </c>
      <c r="S25" s="47">
        <v>10.9119982804977</v>
      </c>
      <c r="T25" s="47">
        <v>11.2614138613179</v>
      </c>
      <c r="U25" s="49">
        <v>-3.2021227628367699</v>
      </c>
    </row>
    <row r="26" spans="1:21" ht="12" thickBot="1">
      <c r="A26" s="71"/>
      <c r="B26" s="60" t="s">
        <v>24</v>
      </c>
      <c r="C26" s="61"/>
      <c r="D26" s="47">
        <v>511751.38160000002</v>
      </c>
      <c r="E26" s="47">
        <v>463203</v>
      </c>
      <c r="F26" s="48">
        <v>110.481016228306</v>
      </c>
      <c r="G26" s="47">
        <v>478030.92259999999</v>
      </c>
      <c r="H26" s="48">
        <v>7.0540329936388</v>
      </c>
      <c r="I26" s="47">
        <v>108567.6951</v>
      </c>
      <c r="J26" s="48">
        <v>21.214929554378799</v>
      </c>
      <c r="K26" s="47">
        <v>107312.1841</v>
      </c>
      <c r="L26" s="48">
        <v>22.448795470454399</v>
      </c>
      <c r="M26" s="48">
        <v>1.1699612774911E-2</v>
      </c>
      <c r="N26" s="47">
        <v>11547583.443499999</v>
      </c>
      <c r="O26" s="47">
        <v>81077924.942300007</v>
      </c>
      <c r="P26" s="47">
        <v>40751</v>
      </c>
      <c r="Q26" s="47">
        <v>34226</v>
      </c>
      <c r="R26" s="48">
        <v>19.064453923917501</v>
      </c>
      <c r="S26" s="47">
        <v>12.5580079409094</v>
      </c>
      <c r="T26" s="47">
        <v>12.452925910126799</v>
      </c>
      <c r="U26" s="49">
        <v>0.83677308755556101</v>
      </c>
    </row>
    <row r="27" spans="1:21" ht="12" thickBot="1">
      <c r="A27" s="71"/>
      <c r="B27" s="60" t="s">
        <v>25</v>
      </c>
      <c r="C27" s="61"/>
      <c r="D27" s="47">
        <v>245975.94390000001</v>
      </c>
      <c r="E27" s="47">
        <v>283659</v>
      </c>
      <c r="F27" s="48">
        <v>86.715367360104906</v>
      </c>
      <c r="G27" s="47">
        <v>296586.22409999999</v>
      </c>
      <c r="H27" s="48">
        <v>-17.064272069135502</v>
      </c>
      <c r="I27" s="47">
        <v>77066.253599999996</v>
      </c>
      <c r="J27" s="48">
        <v>31.3308091751163</v>
      </c>
      <c r="K27" s="47">
        <v>85290.657399999996</v>
      </c>
      <c r="L27" s="48">
        <v>28.7574575180682</v>
      </c>
      <c r="M27" s="48">
        <v>-9.6427956480964E-2</v>
      </c>
      <c r="N27" s="47">
        <v>5690273.4380999999</v>
      </c>
      <c r="O27" s="47">
        <v>33177944.129000001</v>
      </c>
      <c r="P27" s="47">
        <v>35099</v>
      </c>
      <c r="Q27" s="47">
        <v>32084</v>
      </c>
      <c r="R27" s="48">
        <v>9.3972073307567801</v>
      </c>
      <c r="S27" s="47">
        <v>7.0080613094390101</v>
      </c>
      <c r="T27" s="47">
        <v>7.1137281292856303</v>
      </c>
      <c r="U27" s="49">
        <v>-1.50778960372807</v>
      </c>
    </row>
    <row r="28" spans="1:21" ht="12" thickBot="1">
      <c r="A28" s="71"/>
      <c r="B28" s="60" t="s">
        <v>26</v>
      </c>
      <c r="C28" s="61"/>
      <c r="D28" s="47">
        <v>734521.03570000001</v>
      </c>
      <c r="E28" s="47">
        <v>870141</v>
      </c>
      <c r="F28" s="48">
        <v>84.414024359270499</v>
      </c>
      <c r="G28" s="47">
        <v>830111.81799999997</v>
      </c>
      <c r="H28" s="48">
        <v>-11.5154103612581</v>
      </c>
      <c r="I28" s="47">
        <v>40928.640200000002</v>
      </c>
      <c r="J28" s="48">
        <v>5.57215358182287</v>
      </c>
      <c r="K28" s="47">
        <v>73678.312900000004</v>
      </c>
      <c r="L28" s="48">
        <v>8.8757094288230007</v>
      </c>
      <c r="M28" s="48">
        <v>-0.44449542084995303</v>
      </c>
      <c r="N28" s="47">
        <v>17393804.4573</v>
      </c>
      <c r="O28" s="47">
        <v>113280387.5292</v>
      </c>
      <c r="P28" s="47">
        <v>46443</v>
      </c>
      <c r="Q28" s="47">
        <v>43636</v>
      </c>
      <c r="R28" s="48">
        <v>6.4327619396828304</v>
      </c>
      <c r="S28" s="47">
        <v>15.815538094007699</v>
      </c>
      <c r="T28" s="47">
        <v>16.577345572463098</v>
      </c>
      <c r="U28" s="49">
        <v>-4.81682933534859</v>
      </c>
    </row>
    <row r="29" spans="1:21" ht="12" thickBot="1">
      <c r="A29" s="71"/>
      <c r="B29" s="60" t="s">
        <v>27</v>
      </c>
      <c r="C29" s="61"/>
      <c r="D29" s="47">
        <v>695053.94259999995</v>
      </c>
      <c r="E29" s="47">
        <v>850395</v>
      </c>
      <c r="F29" s="48">
        <v>81.733070232068599</v>
      </c>
      <c r="G29" s="47">
        <v>891983.94949999999</v>
      </c>
      <c r="H29" s="48">
        <v>-22.077752297044</v>
      </c>
      <c r="I29" s="47">
        <v>103944.1894</v>
      </c>
      <c r="J29" s="48">
        <v>14.954837751322501</v>
      </c>
      <c r="K29" s="47">
        <v>121731.4608</v>
      </c>
      <c r="L29" s="48">
        <v>13.647270320081001</v>
      </c>
      <c r="M29" s="48">
        <v>-0.14611893493354</v>
      </c>
      <c r="N29" s="47">
        <v>14692994.3708</v>
      </c>
      <c r="O29" s="47">
        <v>79934350.454899997</v>
      </c>
      <c r="P29" s="47">
        <v>108118</v>
      </c>
      <c r="Q29" s="47">
        <v>98294</v>
      </c>
      <c r="R29" s="48">
        <v>9.99450627708711</v>
      </c>
      <c r="S29" s="47">
        <v>6.4286607465916896</v>
      </c>
      <c r="T29" s="47">
        <v>7.6158493143019896</v>
      </c>
      <c r="U29" s="49">
        <v>-18.4671211393403</v>
      </c>
    </row>
    <row r="30" spans="1:21" ht="12" thickBot="1">
      <c r="A30" s="71"/>
      <c r="B30" s="60" t="s">
        <v>28</v>
      </c>
      <c r="C30" s="61"/>
      <c r="D30" s="47">
        <v>1064826.9778</v>
      </c>
      <c r="E30" s="47">
        <v>1160615</v>
      </c>
      <c r="F30" s="48">
        <v>91.746787504900396</v>
      </c>
      <c r="G30" s="47">
        <v>1223543.3282000001</v>
      </c>
      <c r="H30" s="48">
        <v>-12.9718618656107</v>
      </c>
      <c r="I30" s="47">
        <v>142089.69589999999</v>
      </c>
      <c r="J30" s="48">
        <v>13.343923366176</v>
      </c>
      <c r="K30" s="47">
        <v>155988.35870000001</v>
      </c>
      <c r="L30" s="48">
        <v>12.748903541444699</v>
      </c>
      <c r="M30" s="48">
        <v>-8.9100641328819993E-2</v>
      </c>
      <c r="N30" s="47">
        <v>25589849.2632</v>
      </c>
      <c r="O30" s="47">
        <v>137947625.12239999</v>
      </c>
      <c r="P30" s="47">
        <v>61563</v>
      </c>
      <c r="Q30" s="47">
        <v>48834</v>
      </c>
      <c r="R30" s="48">
        <v>26.065855756235401</v>
      </c>
      <c r="S30" s="47">
        <v>17.296541393369399</v>
      </c>
      <c r="T30" s="47">
        <v>17.4591699205472</v>
      </c>
      <c r="U30" s="49">
        <v>-0.940237261769026</v>
      </c>
    </row>
    <row r="31" spans="1:21" ht="12" thickBot="1">
      <c r="A31" s="71"/>
      <c r="B31" s="60" t="s">
        <v>29</v>
      </c>
      <c r="C31" s="61"/>
      <c r="D31" s="47">
        <v>616166.77060000005</v>
      </c>
      <c r="E31" s="47">
        <v>790238</v>
      </c>
      <c r="F31" s="48">
        <v>77.972303356710299</v>
      </c>
      <c r="G31" s="47">
        <v>881240.00730000006</v>
      </c>
      <c r="H31" s="48">
        <v>-30.0795736126584</v>
      </c>
      <c r="I31" s="47">
        <v>40438.813999999998</v>
      </c>
      <c r="J31" s="48">
        <v>6.5629657309533602</v>
      </c>
      <c r="K31" s="47">
        <v>15025.8928</v>
      </c>
      <c r="L31" s="48">
        <v>1.70508518400535</v>
      </c>
      <c r="M31" s="48">
        <v>1.69127528981173</v>
      </c>
      <c r="N31" s="47">
        <v>21946108.819400001</v>
      </c>
      <c r="O31" s="47">
        <v>130873290.6688</v>
      </c>
      <c r="P31" s="47">
        <v>26534</v>
      </c>
      <c r="Q31" s="47">
        <v>21949</v>
      </c>
      <c r="R31" s="48">
        <v>20.889334366030301</v>
      </c>
      <c r="S31" s="47">
        <v>23.2217822642647</v>
      </c>
      <c r="T31" s="47">
        <v>22.6785912661169</v>
      </c>
      <c r="U31" s="49">
        <v>2.3391443084181498</v>
      </c>
    </row>
    <row r="32" spans="1:21" ht="12" thickBot="1">
      <c r="A32" s="71"/>
      <c r="B32" s="60" t="s">
        <v>30</v>
      </c>
      <c r="C32" s="61"/>
      <c r="D32" s="47">
        <v>126210.5689</v>
      </c>
      <c r="E32" s="47">
        <v>143308</v>
      </c>
      <c r="F32" s="48">
        <v>88.069451042509797</v>
      </c>
      <c r="G32" s="47">
        <v>149789.78289999999</v>
      </c>
      <c r="H32" s="48">
        <v>-15.7415369349601</v>
      </c>
      <c r="I32" s="47">
        <v>39517.538699999997</v>
      </c>
      <c r="J32" s="48">
        <v>31.3107999151092</v>
      </c>
      <c r="K32" s="47">
        <v>40460.5262</v>
      </c>
      <c r="L32" s="48">
        <v>27.011539383171101</v>
      </c>
      <c r="M32" s="48">
        <v>-2.3306357790275001E-2</v>
      </c>
      <c r="N32" s="47">
        <v>2917580.9156999998</v>
      </c>
      <c r="O32" s="47">
        <v>19117573.404100001</v>
      </c>
      <c r="P32" s="47">
        <v>27266</v>
      </c>
      <c r="Q32" s="47">
        <v>25158</v>
      </c>
      <c r="R32" s="48">
        <v>8.3790444391446108</v>
      </c>
      <c r="S32" s="47">
        <v>4.6288626457859596</v>
      </c>
      <c r="T32" s="47">
        <v>4.7060325184831902</v>
      </c>
      <c r="U32" s="49">
        <v>-1.6671454437620701</v>
      </c>
    </row>
    <row r="33" spans="1:21" ht="12" thickBot="1">
      <c r="A33" s="71"/>
      <c r="B33" s="60" t="s">
        <v>31</v>
      </c>
      <c r="C33" s="61"/>
      <c r="D33" s="47">
        <v>15.3848</v>
      </c>
      <c r="E33" s="50"/>
      <c r="F33" s="50"/>
      <c r="G33" s="47">
        <v>75.726799999999997</v>
      </c>
      <c r="H33" s="48">
        <v>-79.683810751279594</v>
      </c>
      <c r="I33" s="47">
        <v>2.9958999999999998</v>
      </c>
      <c r="J33" s="48">
        <v>19.473116322604099</v>
      </c>
      <c r="K33" s="47">
        <v>12.520099999999999</v>
      </c>
      <c r="L33" s="48">
        <v>16.533248466857199</v>
      </c>
      <c r="M33" s="48">
        <v>-0.76071277385963398</v>
      </c>
      <c r="N33" s="47">
        <v>460.8252</v>
      </c>
      <c r="O33" s="47">
        <v>4547.5989</v>
      </c>
      <c r="P33" s="47">
        <v>4</v>
      </c>
      <c r="Q33" s="47">
        <v>5</v>
      </c>
      <c r="R33" s="48">
        <v>-20</v>
      </c>
      <c r="S33" s="47">
        <v>3.8462000000000001</v>
      </c>
      <c r="T33" s="47">
        <v>-12.307700000000001</v>
      </c>
      <c r="U33" s="49">
        <v>419.99636004368</v>
      </c>
    </row>
    <row r="34" spans="1:21" ht="12" thickBot="1">
      <c r="A34" s="71"/>
      <c r="B34" s="60" t="s">
        <v>36</v>
      </c>
      <c r="C34" s="61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3</v>
      </c>
      <c r="P34" s="50"/>
      <c r="Q34" s="50"/>
      <c r="R34" s="50"/>
      <c r="S34" s="50"/>
      <c r="T34" s="50"/>
      <c r="U34" s="51"/>
    </row>
    <row r="35" spans="1:21" ht="12" thickBot="1">
      <c r="A35" s="71"/>
      <c r="B35" s="60" t="s">
        <v>32</v>
      </c>
      <c r="C35" s="61"/>
      <c r="D35" s="47">
        <v>94091.154299999995</v>
      </c>
      <c r="E35" s="47">
        <v>79208</v>
      </c>
      <c r="F35" s="48">
        <v>118.78996351378601</v>
      </c>
      <c r="G35" s="47">
        <v>45353.034200000002</v>
      </c>
      <c r="H35" s="48">
        <v>107.463857622121</v>
      </c>
      <c r="I35" s="47">
        <v>9829.9069</v>
      </c>
      <c r="J35" s="48">
        <v>10.447216821953701</v>
      </c>
      <c r="K35" s="47">
        <v>2597.6028000000001</v>
      </c>
      <c r="L35" s="48">
        <v>5.7275171238708404</v>
      </c>
      <c r="M35" s="48">
        <v>2.7842224761999801</v>
      </c>
      <c r="N35" s="47">
        <v>2113560.6513999999</v>
      </c>
      <c r="O35" s="47">
        <v>22314198.105</v>
      </c>
      <c r="P35" s="47">
        <v>7880</v>
      </c>
      <c r="Q35" s="47">
        <v>7144</v>
      </c>
      <c r="R35" s="48">
        <v>10.302351623740201</v>
      </c>
      <c r="S35" s="47">
        <v>11.9405018147208</v>
      </c>
      <c r="T35" s="47">
        <v>12.331715607502799</v>
      </c>
      <c r="U35" s="49">
        <v>-3.27635972802819</v>
      </c>
    </row>
    <row r="36" spans="1:21" ht="12" customHeight="1" thickBot="1">
      <c r="A36" s="71"/>
      <c r="B36" s="60" t="s">
        <v>37</v>
      </c>
      <c r="C36" s="61"/>
      <c r="D36" s="50"/>
      <c r="E36" s="47">
        <v>540202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71"/>
      <c r="B37" s="60" t="s">
        <v>38</v>
      </c>
      <c r="C37" s="61"/>
      <c r="D37" s="50"/>
      <c r="E37" s="47">
        <v>378744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71"/>
      <c r="B38" s="60" t="s">
        <v>39</v>
      </c>
      <c r="C38" s="61"/>
      <c r="D38" s="50"/>
      <c r="E38" s="47">
        <v>283563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71"/>
      <c r="B39" s="60" t="s">
        <v>33</v>
      </c>
      <c r="C39" s="61"/>
      <c r="D39" s="47">
        <v>164352.56469999999</v>
      </c>
      <c r="E39" s="47">
        <v>296268</v>
      </c>
      <c r="F39" s="48">
        <v>55.474288380790398</v>
      </c>
      <c r="G39" s="47">
        <v>268966.6678</v>
      </c>
      <c r="H39" s="48">
        <v>-38.894820668927501</v>
      </c>
      <c r="I39" s="47">
        <v>7760.6944000000003</v>
      </c>
      <c r="J39" s="48">
        <v>4.7219794921764304</v>
      </c>
      <c r="K39" s="47">
        <v>13448.403200000001</v>
      </c>
      <c r="L39" s="48">
        <v>5.0000259548889696</v>
      </c>
      <c r="M39" s="48">
        <v>-0.422928188232786</v>
      </c>
      <c r="N39" s="47">
        <v>4555313.8402000004</v>
      </c>
      <c r="O39" s="47">
        <v>35999083.009000003</v>
      </c>
      <c r="P39" s="47">
        <v>306</v>
      </c>
      <c r="Q39" s="47">
        <v>327</v>
      </c>
      <c r="R39" s="48">
        <v>-6.4220183486238502</v>
      </c>
      <c r="S39" s="47">
        <v>537.09988464052299</v>
      </c>
      <c r="T39" s="47">
        <v>541.44776116208004</v>
      </c>
      <c r="U39" s="49">
        <v>-0.80950985950529497</v>
      </c>
    </row>
    <row r="40" spans="1:21" ht="12" thickBot="1">
      <c r="A40" s="71"/>
      <c r="B40" s="60" t="s">
        <v>34</v>
      </c>
      <c r="C40" s="61"/>
      <c r="D40" s="47">
        <v>311364.72930000001</v>
      </c>
      <c r="E40" s="47">
        <v>268847</v>
      </c>
      <c r="F40" s="48">
        <v>115.81484238247</v>
      </c>
      <c r="G40" s="47">
        <v>333504.87729999999</v>
      </c>
      <c r="H40" s="48">
        <v>-6.6386279502845502</v>
      </c>
      <c r="I40" s="47">
        <v>20982.532299999999</v>
      </c>
      <c r="J40" s="48">
        <v>6.7388918286191997</v>
      </c>
      <c r="K40" s="47">
        <v>31892.684300000001</v>
      </c>
      <c r="L40" s="48">
        <v>9.5628839248762603</v>
      </c>
      <c r="M40" s="48">
        <v>-0.34208948664757</v>
      </c>
      <c r="N40" s="47">
        <v>7753950.6953999996</v>
      </c>
      <c r="O40" s="47">
        <v>69472995.788900003</v>
      </c>
      <c r="P40" s="47">
        <v>1630</v>
      </c>
      <c r="Q40" s="47">
        <v>1383</v>
      </c>
      <c r="R40" s="48">
        <v>17.8597252349964</v>
      </c>
      <c r="S40" s="47">
        <v>191.02130631901801</v>
      </c>
      <c r="T40" s="47">
        <v>180.253512653651</v>
      </c>
      <c r="U40" s="49">
        <v>5.6369594957035796</v>
      </c>
    </row>
    <row r="41" spans="1:21" ht="12" thickBot="1">
      <c r="A41" s="71"/>
      <c r="B41" s="60" t="s">
        <v>40</v>
      </c>
      <c r="C41" s="61"/>
      <c r="D41" s="50"/>
      <c r="E41" s="47">
        <v>179990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71"/>
      <c r="B42" s="60" t="s">
        <v>41</v>
      </c>
      <c r="C42" s="61"/>
      <c r="D42" s="50"/>
      <c r="E42" s="47">
        <v>78738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2"/>
      <c r="B43" s="60" t="s">
        <v>35</v>
      </c>
      <c r="C43" s="61"/>
      <c r="D43" s="52">
        <v>19680.075000000001</v>
      </c>
      <c r="E43" s="52">
        <v>0</v>
      </c>
      <c r="F43" s="53"/>
      <c r="G43" s="52">
        <v>5470.1085000000003</v>
      </c>
      <c r="H43" s="54">
        <v>259.77485638539002</v>
      </c>
      <c r="I43" s="52">
        <v>2105.8096</v>
      </c>
      <c r="J43" s="54">
        <v>10.7002112542762</v>
      </c>
      <c r="K43" s="52">
        <v>768.55280000000005</v>
      </c>
      <c r="L43" s="54">
        <v>14.050046722108</v>
      </c>
      <c r="M43" s="54">
        <v>1.7399673776479601</v>
      </c>
      <c r="N43" s="52">
        <v>579542.85389999999</v>
      </c>
      <c r="O43" s="52">
        <v>5046646.2653000001</v>
      </c>
      <c r="P43" s="52">
        <v>25</v>
      </c>
      <c r="Q43" s="52">
        <v>27</v>
      </c>
      <c r="R43" s="54">
        <v>-7.4074074074074101</v>
      </c>
      <c r="S43" s="52">
        <v>787.20299999999997</v>
      </c>
      <c r="T43" s="52">
        <v>335.13534074074101</v>
      </c>
      <c r="U43" s="55">
        <v>57.4270752600357</v>
      </c>
    </row>
  </sheetData>
  <mergeCells count="41">
    <mergeCell ref="B36:C36"/>
    <mergeCell ref="B31:C31"/>
    <mergeCell ref="B32:C32"/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18:C18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46277</v>
      </c>
      <c r="D2" s="32">
        <v>483579.053642735</v>
      </c>
      <c r="E2" s="32">
        <v>371902.69912820501</v>
      </c>
      <c r="F2" s="32">
        <v>111676.35451453</v>
      </c>
      <c r="G2" s="32">
        <v>371902.69912820501</v>
      </c>
      <c r="H2" s="32">
        <v>0.23093712118688201</v>
      </c>
    </row>
    <row r="3" spans="1:8" ht="14.25">
      <c r="A3" s="32">
        <v>2</v>
      </c>
      <c r="B3" s="33">
        <v>13</v>
      </c>
      <c r="C3" s="32">
        <v>8457.3510000000006</v>
      </c>
      <c r="D3" s="32">
        <v>73147.812889297304</v>
      </c>
      <c r="E3" s="32">
        <v>56286.225398517498</v>
      </c>
      <c r="F3" s="32">
        <v>16861.587490779799</v>
      </c>
      <c r="G3" s="32">
        <v>56286.225398517498</v>
      </c>
      <c r="H3" s="32">
        <v>0.230513898157124</v>
      </c>
    </row>
    <row r="4" spans="1:8" ht="14.25">
      <c r="A4" s="32">
        <v>3</v>
      </c>
      <c r="B4" s="33">
        <v>14</v>
      </c>
      <c r="C4" s="32">
        <v>107917</v>
      </c>
      <c r="D4" s="32">
        <v>105836.416536752</v>
      </c>
      <c r="E4" s="32">
        <v>77622.095107692294</v>
      </c>
      <c r="F4" s="32">
        <v>28214.321429059801</v>
      </c>
      <c r="G4" s="32">
        <v>77622.095107692294</v>
      </c>
      <c r="H4" s="32">
        <v>0.26658424720249602</v>
      </c>
    </row>
    <row r="5" spans="1:8" ht="14.25">
      <c r="A5" s="32">
        <v>4</v>
      </c>
      <c r="B5" s="33">
        <v>15</v>
      </c>
      <c r="C5" s="32">
        <v>4155</v>
      </c>
      <c r="D5" s="32">
        <v>52069.654905982898</v>
      </c>
      <c r="E5" s="32">
        <v>41225.3613299145</v>
      </c>
      <c r="F5" s="32">
        <v>10844.293576068399</v>
      </c>
      <c r="G5" s="32">
        <v>41225.3613299145</v>
      </c>
      <c r="H5" s="32">
        <v>0.20826513245860501</v>
      </c>
    </row>
    <row r="6" spans="1:8" ht="14.25">
      <c r="A6" s="32">
        <v>5</v>
      </c>
      <c r="B6" s="33">
        <v>16</v>
      </c>
      <c r="C6" s="32">
        <v>1424</v>
      </c>
      <c r="D6" s="32">
        <v>92911.889692307697</v>
      </c>
      <c r="E6" s="32">
        <v>70710.628992307698</v>
      </c>
      <c r="F6" s="32">
        <v>22201.260699999999</v>
      </c>
      <c r="G6" s="32">
        <v>70710.628992307698</v>
      </c>
      <c r="H6" s="32">
        <v>0.238949619618361</v>
      </c>
    </row>
    <row r="7" spans="1:8" ht="14.25">
      <c r="A7" s="32">
        <v>6</v>
      </c>
      <c r="B7" s="33">
        <v>17</v>
      </c>
      <c r="C7" s="32">
        <v>14992</v>
      </c>
      <c r="D7" s="32">
        <v>208437.076481197</v>
      </c>
      <c r="E7" s="32">
        <v>149426.77736239301</v>
      </c>
      <c r="F7" s="32">
        <v>59010.299118803399</v>
      </c>
      <c r="G7" s="32">
        <v>149426.77736239301</v>
      </c>
      <c r="H7" s="32">
        <v>0.28310845707014498</v>
      </c>
    </row>
    <row r="8" spans="1:8" ht="14.25">
      <c r="A8" s="32">
        <v>7</v>
      </c>
      <c r="B8" s="33">
        <v>18</v>
      </c>
      <c r="C8" s="32">
        <v>26860</v>
      </c>
      <c r="D8" s="32">
        <v>97598.757428205106</v>
      </c>
      <c r="E8" s="32">
        <v>77611.223317948694</v>
      </c>
      <c r="F8" s="32">
        <v>19987.534110256402</v>
      </c>
      <c r="G8" s="32">
        <v>77611.223317948694</v>
      </c>
      <c r="H8" s="32">
        <v>0.20479291578030101</v>
      </c>
    </row>
    <row r="9" spans="1:8" ht="14.25">
      <c r="A9" s="32">
        <v>8</v>
      </c>
      <c r="B9" s="33">
        <v>19</v>
      </c>
      <c r="C9" s="32">
        <v>21050</v>
      </c>
      <c r="D9" s="32">
        <v>99664.656709401694</v>
      </c>
      <c r="E9" s="32">
        <v>92455.557751282104</v>
      </c>
      <c r="F9" s="32">
        <v>7209.09895811966</v>
      </c>
      <c r="G9" s="32">
        <v>92455.557751282104</v>
      </c>
      <c r="H9" s="32">
        <v>7.2333555305765698E-2</v>
      </c>
    </row>
    <row r="10" spans="1:8" ht="14.25">
      <c r="A10" s="32">
        <v>9</v>
      </c>
      <c r="B10" s="33">
        <v>21</v>
      </c>
      <c r="C10" s="32">
        <v>146333</v>
      </c>
      <c r="D10" s="32">
        <v>651412.21920000005</v>
      </c>
      <c r="E10" s="32">
        <v>620778.80359999998</v>
      </c>
      <c r="F10" s="32">
        <v>30633.4156</v>
      </c>
      <c r="G10" s="32">
        <v>620778.80359999998</v>
      </c>
      <c r="H10" s="32">
        <v>4.7026160543351403E-2</v>
      </c>
    </row>
    <row r="11" spans="1:8" ht="14.25">
      <c r="A11" s="32">
        <v>10</v>
      </c>
      <c r="B11" s="33">
        <v>22</v>
      </c>
      <c r="C11" s="32">
        <v>60093</v>
      </c>
      <c r="D11" s="32">
        <v>766608.47313675203</v>
      </c>
      <c r="E11" s="32">
        <v>740491.37144957297</v>
      </c>
      <c r="F11" s="32">
        <v>26117.1016871795</v>
      </c>
      <c r="G11" s="32">
        <v>740491.37144957297</v>
      </c>
      <c r="H11" s="32">
        <v>3.4068370755563702E-2</v>
      </c>
    </row>
    <row r="12" spans="1:8" ht="14.25">
      <c r="A12" s="32">
        <v>11</v>
      </c>
      <c r="B12" s="33">
        <v>23</v>
      </c>
      <c r="C12" s="32">
        <v>176507.38500000001</v>
      </c>
      <c r="D12" s="32">
        <v>1425589.9107658099</v>
      </c>
      <c r="E12" s="32">
        <v>1210847.48769231</v>
      </c>
      <c r="F12" s="32">
        <v>214742.423073504</v>
      </c>
      <c r="G12" s="32">
        <v>1210847.48769231</v>
      </c>
      <c r="H12" s="32">
        <v>0.15063407888327901</v>
      </c>
    </row>
    <row r="13" spans="1:8" ht="14.25">
      <c r="A13" s="32">
        <v>12</v>
      </c>
      <c r="B13" s="33">
        <v>24</v>
      </c>
      <c r="C13" s="32">
        <v>17705.560000000001</v>
      </c>
      <c r="D13" s="32">
        <v>513929.64176837599</v>
      </c>
      <c r="E13" s="32">
        <v>448326.46484188002</v>
      </c>
      <c r="F13" s="32">
        <v>65603.176926495697</v>
      </c>
      <c r="G13" s="32">
        <v>448326.46484188002</v>
      </c>
      <c r="H13" s="32">
        <v>0.12765011315705099</v>
      </c>
    </row>
    <row r="14" spans="1:8" ht="14.25">
      <c r="A14" s="32">
        <v>13</v>
      </c>
      <c r="B14" s="33">
        <v>25</v>
      </c>
      <c r="C14" s="32">
        <v>76216</v>
      </c>
      <c r="D14" s="32">
        <v>798875.07680000004</v>
      </c>
      <c r="E14" s="32">
        <v>737929.40800000005</v>
      </c>
      <c r="F14" s="32">
        <v>60945.668799999999</v>
      </c>
      <c r="G14" s="32">
        <v>737929.40800000005</v>
      </c>
      <c r="H14" s="32">
        <v>7.6289360589550395E-2</v>
      </c>
    </row>
    <row r="15" spans="1:8" ht="14.25">
      <c r="A15" s="32">
        <v>14</v>
      </c>
      <c r="B15" s="33">
        <v>26</v>
      </c>
      <c r="C15" s="32">
        <v>69184</v>
      </c>
      <c r="D15" s="32">
        <v>293803.373715044</v>
      </c>
      <c r="E15" s="32">
        <v>252075.815836283</v>
      </c>
      <c r="F15" s="32">
        <v>41727.557878761101</v>
      </c>
      <c r="G15" s="32">
        <v>252075.815836283</v>
      </c>
      <c r="H15" s="32">
        <v>0.142025455157748</v>
      </c>
    </row>
    <row r="16" spans="1:8" ht="14.25">
      <c r="A16" s="32">
        <v>15</v>
      </c>
      <c r="B16" s="33">
        <v>27</v>
      </c>
      <c r="C16" s="32">
        <v>151644.53599999999</v>
      </c>
      <c r="D16" s="32">
        <v>1008357.0615</v>
      </c>
      <c r="E16" s="32">
        <v>897441.09160000004</v>
      </c>
      <c r="F16" s="32">
        <v>110915.9699</v>
      </c>
      <c r="G16" s="32">
        <v>897441.09160000004</v>
      </c>
      <c r="H16" s="32">
        <v>0.10999672054163501</v>
      </c>
    </row>
    <row r="17" spans="1:8" ht="14.25">
      <c r="A17" s="32">
        <v>16</v>
      </c>
      <c r="B17" s="33">
        <v>29</v>
      </c>
      <c r="C17" s="32">
        <v>180414.5</v>
      </c>
      <c r="D17" s="32">
        <v>2270855.0372547</v>
      </c>
      <c r="E17" s="32">
        <v>2186049.0349136801</v>
      </c>
      <c r="F17" s="32">
        <v>84806.002341025596</v>
      </c>
      <c r="G17" s="32">
        <v>2186049.0349136801</v>
      </c>
      <c r="H17" s="32">
        <v>3.7345405562985601E-2</v>
      </c>
    </row>
    <row r="18" spans="1:8" ht="14.25">
      <c r="A18" s="32">
        <v>17</v>
      </c>
      <c r="B18" s="33">
        <v>31</v>
      </c>
      <c r="C18" s="32">
        <v>32609.345000000001</v>
      </c>
      <c r="D18" s="32">
        <v>201842.41965285499</v>
      </c>
      <c r="E18" s="32">
        <v>166739.78814881999</v>
      </c>
      <c r="F18" s="32">
        <v>35102.631504035598</v>
      </c>
      <c r="G18" s="32">
        <v>166739.78814881999</v>
      </c>
      <c r="H18" s="32">
        <v>0.173911071638994</v>
      </c>
    </row>
    <row r="19" spans="1:8" ht="14.25">
      <c r="A19" s="32">
        <v>18</v>
      </c>
      <c r="B19" s="33">
        <v>32</v>
      </c>
      <c r="C19" s="32">
        <v>14478.291999999999</v>
      </c>
      <c r="D19" s="32">
        <v>174515.58364920199</v>
      </c>
      <c r="E19" s="32">
        <v>158035.13643772001</v>
      </c>
      <c r="F19" s="32">
        <v>16480.447211481802</v>
      </c>
      <c r="G19" s="32">
        <v>158035.13643772001</v>
      </c>
      <c r="H19" s="32">
        <v>9.4435390048659404E-2</v>
      </c>
    </row>
    <row r="20" spans="1:8" ht="14.25">
      <c r="A20" s="32">
        <v>19</v>
      </c>
      <c r="B20" s="33">
        <v>33</v>
      </c>
      <c r="C20" s="32">
        <v>49170.072999999997</v>
      </c>
      <c r="D20" s="32">
        <v>511751.38208885101</v>
      </c>
      <c r="E20" s="32">
        <v>403183.73344962701</v>
      </c>
      <c r="F20" s="32">
        <v>108567.648639224</v>
      </c>
      <c r="G20" s="32">
        <v>403183.73344962701</v>
      </c>
      <c r="H20" s="32">
        <v>0.21214920455334399</v>
      </c>
    </row>
    <row r="21" spans="1:8" ht="14.25">
      <c r="A21" s="32">
        <v>20</v>
      </c>
      <c r="B21" s="33">
        <v>34</v>
      </c>
      <c r="C21" s="32">
        <v>47070.644999999997</v>
      </c>
      <c r="D21" s="32">
        <v>245975.92945687199</v>
      </c>
      <c r="E21" s="32">
        <v>168909.696035681</v>
      </c>
      <c r="F21" s="32">
        <v>77066.233421190103</v>
      </c>
      <c r="G21" s="32">
        <v>168909.696035681</v>
      </c>
      <c r="H21" s="32">
        <v>0.31330802811216801</v>
      </c>
    </row>
    <row r="22" spans="1:8" ht="14.25">
      <c r="A22" s="32">
        <v>21</v>
      </c>
      <c r="B22" s="33">
        <v>35</v>
      </c>
      <c r="C22" s="32">
        <v>40368.447999999997</v>
      </c>
      <c r="D22" s="32">
        <v>734521.03543362801</v>
      </c>
      <c r="E22" s="32">
        <v>693592.39048041601</v>
      </c>
      <c r="F22" s="32">
        <v>40928.644953212199</v>
      </c>
      <c r="G22" s="32">
        <v>693592.39048041601</v>
      </c>
      <c r="H22" s="32">
        <v>5.5721542309608303E-2</v>
      </c>
    </row>
    <row r="23" spans="1:8" ht="14.25">
      <c r="A23" s="32">
        <v>22</v>
      </c>
      <c r="B23" s="33">
        <v>36</v>
      </c>
      <c r="C23" s="32">
        <v>130717.183</v>
      </c>
      <c r="D23" s="32">
        <v>695053.941962832</v>
      </c>
      <c r="E23" s="32">
        <v>591109.73722897202</v>
      </c>
      <c r="F23" s="32">
        <v>103944.20473386</v>
      </c>
      <c r="G23" s="32">
        <v>591109.73722897202</v>
      </c>
      <c r="H23" s="32">
        <v>0.14954839971171399</v>
      </c>
    </row>
    <row r="24" spans="1:8" ht="14.25">
      <c r="A24" s="32">
        <v>23</v>
      </c>
      <c r="B24" s="33">
        <v>37</v>
      </c>
      <c r="C24" s="32">
        <v>95727.09</v>
      </c>
      <c r="D24" s="32">
        <v>1064826.9705725701</v>
      </c>
      <c r="E24" s="32">
        <v>922737.25897530699</v>
      </c>
      <c r="F24" s="32">
        <v>142089.71159725901</v>
      </c>
      <c r="G24" s="32">
        <v>922737.25897530699</v>
      </c>
      <c r="H24" s="32">
        <v>0.133439249309074</v>
      </c>
    </row>
    <row r="25" spans="1:8" ht="14.25">
      <c r="A25" s="32">
        <v>24</v>
      </c>
      <c r="B25" s="33">
        <v>38</v>
      </c>
      <c r="C25" s="32">
        <v>151455.93700000001</v>
      </c>
      <c r="D25" s="32">
        <v>616166.75966017705</v>
      </c>
      <c r="E25" s="32">
        <v>575728.65361415897</v>
      </c>
      <c r="F25" s="32">
        <v>40438.106046017703</v>
      </c>
      <c r="G25" s="32">
        <v>575728.65361415897</v>
      </c>
      <c r="H25" s="32">
        <v>6.5628509509860197E-2</v>
      </c>
    </row>
    <row r="26" spans="1:8" ht="14.25">
      <c r="A26" s="32">
        <v>25</v>
      </c>
      <c r="B26" s="33">
        <v>39</v>
      </c>
      <c r="C26" s="32">
        <v>85650.513999999996</v>
      </c>
      <c r="D26" s="32">
        <v>126210.565016065</v>
      </c>
      <c r="E26" s="32">
        <v>86693.008668415903</v>
      </c>
      <c r="F26" s="32">
        <v>39517.556347649501</v>
      </c>
      <c r="G26" s="32">
        <v>86693.008668415903</v>
      </c>
      <c r="H26" s="32">
        <v>0.31310814861354302</v>
      </c>
    </row>
    <row r="27" spans="1:8" ht="14.25">
      <c r="A27" s="32">
        <v>26</v>
      </c>
      <c r="B27" s="33">
        <v>40</v>
      </c>
      <c r="C27" s="32">
        <v>4</v>
      </c>
      <c r="D27" s="32">
        <v>15.3847</v>
      </c>
      <c r="E27" s="32">
        <v>12.3889</v>
      </c>
      <c r="F27" s="32">
        <v>2.9958</v>
      </c>
      <c r="G27" s="32">
        <v>12.3889</v>
      </c>
      <c r="H27" s="32">
        <v>0.19472592900739</v>
      </c>
    </row>
    <row r="28" spans="1:8" ht="14.25">
      <c r="A28" s="32">
        <v>27</v>
      </c>
      <c r="B28" s="33">
        <v>42</v>
      </c>
      <c r="C28" s="32">
        <v>6363.1970000000001</v>
      </c>
      <c r="D28" s="32">
        <v>94091.1541</v>
      </c>
      <c r="E28" s="32">
        <v>84261.241099999999</v>
      </c>
      <c r="F28" s="32">
        <v>9829.9130000000005</v>
      </c>
      <c r="G28" s="32">
        <v>84261.241099999999</v>
      </c>
      <c r="H28" s="32">
        <v>0.104472233272352</v>
      </c>
    </row>
    <row r="29" spans="1:8" ht="14.25">
      <c r="A29" s="32">
        <v>28</v>
      </c>
      <c r="B29" s="33">
        <v>75</v>
      </c>
      <c r="C29" s="32">
        <v>317</v>
      </c>
      <c r="D29" s="32">
        <v>164352.56410256401</v>
      </c>
      <c r="E29" s="32">
        <v>156591.86965812001</v>
      </c>
      <c r="F29" s="32">
        <v>7760.6944444444398</v>
      </c>
      <c r="G29" s="32">
        <v>156591.86965812001</v>
      </c>
      <c r="H29" s="32">
        <v>4.7219795363833701E-2</v>
      </c>
    </row>
    <row r="30" spans="1:8" ht="14.25">
      <c r="A30" s="32">
        <v>29</v>
      </c>
      <c r="B30" s="33">
        <v>76</v>
      </c>
      <c r="C30" s="32">
        <v>1783</v>
      </c>
      <c r="D30" s="32">
        <v>311364.72385470098</v>
      </c>
      <c r="E30" s="32">
        <v>290382.20142564102</v>
      </c>
      <c r="F30" s="32">
        <v>20982.522429059802</v>
      </c>
      <c r="G30" s="32">
        <v>290382.20142564102</v>
      </c>
      <c r="H30" s="32">
        <v>6.7388887762543606E-2</v>
      </c>
    </row>
    <row r="31" spans="1:8" ht="14.25">
      <c r="A31" s="32">
        <v>30</v>
      </c>
      <c r="B31" s="33">
        <v>99</v>
      </c>
      <c r="C31" s="32">
        <v>26</v>
      </c>
      <c r="D31" s="32">
        <v>19680.0751834203</v>
      </c>
      <c r="E31" s="32">
        <v>17574.2654110884</v>
      </c>
      <c r="F31" s="32">
        <v>2105.8097723319001</v>
      </c>
      <c r="G31" s="32">
        <v>17574.2654110884</v>
      </c>
      <c r="H31" s="32">
        <v>0.10700212030216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2014-04-23T00:35:19Z</dcterms:modified>
</cp:coreProperties>
</file>