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<sst xmlns="http://schemas.openxmlformats.org/spreadsheetml/2006/main" count="114" uniqueCount="71">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</sst>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21341498.084800001</v>
      </c>
      <c r="F3" s="25">
        <f>RA!I7</f>
        <v>1008702.9179</v>
      </c>
      <c r="G3" s="16">
        <f>E3-F3</f>
        <v>20332795.166900001</v>
      </c>
      <c r="H3" s="27">
        <f>RA!J7</f>
        <v>4.7264859940569304</v>
      </c>
      <c r="I3" s="20">
        <f>SUM(I4:I39)</f>
        <v>21341502.10277402</v>
      </c>
      <c r="J3" s="21">
        <f>SUM(J4:J39)</f>
        <v>20332795.254491873</v>
      </c>
      <c r="K3" s="22">
        <f>E3-I3</f>
        <v>-4.0179740190505981</v>
      </c>
      <c r="L3" s="22">
        <f>G3-J3</f>
        <v>-8.7591871619224548E-2</v>
      </c>
    </row>
    <row r="4" spans="1:12">
      <c r="A4" s="38">
        <f>RA!A8</f>
        <v>41759</v>
      </c>
      <c r="B4" s="12">
        <v>12</v>
      </c>
      <c r="C4" s="35" t="s">
        <v>6</v>
      </c>
      <c r="D4" s="35"/>
      <c r="E4" s="15">
        <f>VLOOKUP(C4,RA!B8:D39,3,0)</f>
        <v>626688.53419999999</v>
      </c>
      <c r="F4" s="25">
        <f>VLOOKUP(C4,RA!B8:I43,8,0)</f>
        <v>58993.456299999998</v>
      </c>
      <c r="G4" s="16">
        <f t="shared" ref="G4:G39" si="0">E4-F4</f>
        <v>567695.07790000003</v>
      </c>
      <c r="H4" s="27">
        <f>RA!J8</f>
        <v>9.4135209247617997</v>
      </c>
      <c r="I4" s="20">
        <f>VLOOKUP(B4,RMS!B:D,3,FALSE)</f>
        <v>626688.93777777802</v>
      </c>
      <c r="J4" s="21">
        <f>VLOOKUP(B4,RMS!B:E,4,FALSE)</f>
        <v>567695.08140769205</v>
      </c>
      <c r="K4" s="22">
        <f t="shared" ref="K4:K39" si="1">E4-I4</f>
        <v>-0.40357777802273631</v>
      </c>
      <c r="L4" s="22">
        <f t="shared" ref="L4:L39" si="2">G4-J4</f>
        <v>-3.5076920175924897E-3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90420.055600000007</v>
      </c>
      <c r="F5" s="25">
        <f>VLOOKUP(C5,RA!B9:I44,8,0)</f>
        <v>21497.3999</v>
      </c>
      <c r="G5" s="16">
        <f t="shared" si="0"/>
        <v>68922.655700000003</v>
      </c>
      <c r="H5" s="27">
        <f>RA!J9</f>
        <v>23.775035037691399</v>
      </c>
      <c r="I5" s="20">
        <f>VLOOKUP(B5,RMS!B:D,3,FALSE)</f>
        <v>90420.0734276984</v>
      </c>
      <c r="J5" s="21">
        <f>VLOOKUP(B5,RMS!B:E,4,FALSE)</f>
        <v>68922.660162158703</v>
      </c>
      <c r="K5" s="22">
        <f t="shared" si="1"/>
        <v>-1.7827698393375613E-2</v>
      </c>
      <c r="L5" s="22">
        <f t="shared" si="2"/>
        <v>-4.4621587003348395E-3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158037.6048</v>
      </c>
      <c r="F6" s="25">
        <f>VLOOKUP(C6,RA!B10:I45,8,0)</f>
        <v>40253.7022</v>
      </c>
      <c r="G6" s="16">
        <f t="shared" si="0"/>
        <v>117783.9026</v>
      </c>
      <c r="H6" s="27">
        <f>RA!J10</f>
        <v>25.4709644903451</v>
      </c>
      <c r="I6" s="20">
        <f>VLOOKUP(B6,RMS!B:D,3,FALSE)</f>
        <v>158039.923726496</v>
      </c>
      <c r="J6" s="21">
        <f>VLOOKUP(B6,RMS!B:E,4,FALSE)</f>
        <v>117783.90300683799</v>
      </c>
      <c r="K6" s="22">
        <f t="shared" si="1"/>
        <v>-2.318926495994674</v>
      </c>
      <c r="L6" s="22">
        <f t="shared" si="2"/>
        <v>-4.0683799306862056E-4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48375.521800000002</v>
      </c>
      <c r="F7" s="25">
        <f>VLOOKUP(C7,RA!B11:I46,8,0)</f>
        <v>10591.4136</v>
      </c>
      <c r="G7" s="16">
        <f t="shared" si="0"/>
        <v>37784.108200000002</v>
      </c>
      <c r="H7" s="27">
        <f>RA!J11</f>
        <v>21.8941588760289</v>
      </c>
      <c r="I7" s="20">
        <f>VLOOKUP(B7,RMS!B:D,3,FALSE)</f>
        <v>48375.533824786296</v>
      </c>
      <c r="J7" s="21">
        <f>VLOOKUP(B7,RMS!B:E,4,FALSE)</f>
        <v>37784.107854700902</v>
      </c>
      <c r="K7" s="22">
        <f t="shared" si="1"/>
        <v>-1.2024786294205114E-2</v>
      </c>
      <c r="L7" s="22">
        <f t="shared" si="2"/>
        <v>3.452991004451178E-4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1721282.3128</v>
      </c>
      <c r="F8" s="25">
        <f>VLOOKUP(C8,RA!B12:I47,8,0)</f>
        <v>-476860.24339999998</v>
      </c>
      <c r="G8" s="16">
        <f t="shared" si="0"/>
        <v>2198142.5562</v>
      </c>
      <c r="H8" s="27">
        <f>RA!J12</f>
        <v>-27.703778738322999</v>
      </c>
      <c r="I8" s="20">
        <f>VLOOKUP(B8,RMS!B:D,3,FALSE)</f>
        <v>1721282.29362051</v>
      </c>
      <c r="J8" s="21">
        <f>VLOOKUP(B8,RMS!B:E,4,FALSE)</f>
        <v>2198142.5557273501</v>
      </c>
      <c r="K8" s="22">
        <f t="shared" si="1"/>
        <v>1.9179489929229021E-2</v>
      </c>
      <c r="L8" s="22">
        <f t="shared" si="2"/>
        <v>4.7264993190765381E-4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274595.0675</v>
      </c>
      <c r="F9" s="25">
        <f>VLOOKUP(C9,RA!B13:I48,8,0)</f>
        <v>28725.8024</v>
      </c>
      <c r="G9" s="16">
        <f t="shared" si="0"/>
        <v>245869.26510000002</v>
      </c>
      <c r="H9" s="27">
        <f>RA!J13</f>
        <v>10.461150180711099</v>
      </c>
      <c r="I9" s="20">
        <f>VLOOKUP(B9,RMS!B:D,3,FALSE)</f>
        <v>274595.226989744</v>
      </c>
      <c r="J9" s="21">
        <f>VLOOKUP(B9,RMS!B:E,4,FALSE)</f>
        <v>245869.26487265</v>
      </c>
      <c r="K9" s="22">
        <f t="shared" si="1"/>
        <v>-0.15948974399361759</v>
      </c>
      <c r="L9" s="22">
        <f t="shared" si="2"/>
        <v>2.2735001402907073E-4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122604.5186</v>
      </c>
      <c r="F10" s="25">
        <f>VLOOKUP(C10,RA!B14:I49,8,0)</f>
        <v>27001.987000000001</v>
      </c>
      <c r="G10" s="16">
        <f t="shared" si="0"/>
        <v>95602.531599999988</v>
      </c>
      <c r="H10" s="27">
        <f>RA!J14</f>
        <v>22.023647503641001</v>
      </c>
      <c r="I10" s="20">
        <f>VLOOKUP(B10,RMS!B:D,3,FALSE)</f>
        <v>122604.521217949</v>
      </c>
      <c r="J10" s="21">
        <f>VLOOKUP(B10,RMS!B:E,4,FALSE)</f>
        <v>95602.530223931593</v>
      </c>
      <c r="K10" s="22">
        <f t="shared" si="1"/>
        <v>-2.6179490087088197E-3</v>
      </c>
      <c r="L10" s="22">
        <f t="shared" si="2"/>
        <v>1.3760683941654861E-3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137382.78890000001</v>
      </c>
      <c r="F11" s="25">
        <f>VLOOKUP(C11,RA!B15:I50,8,0)</f>
        <v>7667.2388000000001</v>
      </c>
      <c r="G11" s="16">
        <f t="shared" si="0"/>
        <v>129715.55010000001</v>
      </c>
      <c r="H11" s="27">
        <f>RA!J15</f>
        <v>5.5809311059924198</v>
      </c>
      <c r="I11" s="20">
        <f>VLOOKUP(B11,RMS!B:D,3,FALSE)</f>
        <v>137382.92404871801</v>
      </c>
      <c r="J11" s="21">
        <f>VLOOKUP(B11,RMS!B:E,4,FALSE)</f>
        <v>129715.550604274</v>
      </c>
      <c r="K11" s="22">
        <f t="shared" si="1"/>
        <v>-0.13514871799270622</v>
      </c>
      <c r="L11" s="22">
        <f t="shared" si="2"/>
        <v>-5.0427399401087314E-4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905801.01119999995</v>
      </c>
      <c r="F12" s="25">
        <f>VLOOKUP(C12,RA!B16:I51,8,0)</f>
        <v>50184.065000000002</v>
      </c>
      <c r="G12" s="16">
        <f t="shared" si="0"/>
        <v>855616.94619999989</v>
      </c>
      <c r="H12" s="27">
        <f>RA!J16</f>
        <v>5.54029686205764</v>
      </c>
      <c r="I12" s="20">
        <f>VLOOKUP(B12,RMS!B:D,3,FALSE)</f>
        <v>905800.68290000001</v>
      </c>
      <c r="J12" s="21">
        <f>VLOOKUP(B12,RMS!B:E,4,FALSE)</f>
        <v>855616.94620000001</v>
      </c>
      <c r="K12" s="22">
        <f t="shared" si="1"/>
        <v>0.32829999993555248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626772.95860000001</v>
      </c>
      <c r="F13" s="25">
        <f>VLOOKUP(C13,RA!B17:I52,8,0)</f>
        <v>48438.7621</v>
      </c>
      <c r="G13" s="16">
        <f t="shared" si="0"/>
        <v>578334.19649999996</v>
      </c>
      <c r="H13" s="27">
        <f>RA!J17</f>
        <v>7.7282788664329001</v>
      </c>
      <c r="I13" s="20">
        <f>VLOOKUP(B13,RMS!B:D,3,FALSE)</f>
        <v>626773.06171111099</v>
      </c>
      <c r="J13" s="21">
        <f>VLOOKUP(B13,RMS!B:E,4,FALSE)</f>
        <v>578334.19647777802</v>
      </c>
      <c r="K13" s="22">
        <f t="shared" si="1"/>
        <v>-0.10311111097689718</v>
      </c>
      <c r="L13" s="22">
        <f t="shared" si="2"/>
        <v>2.2221938706934452E-5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2495700.9328999999</v>
      </c>
      <c r="F14" s="25">
        <f>VLOOKUP(C14,RA!B18:I53,8,0)</f>
        <v>256882.40580000001</v>
      </c>
      <c r="G14" s="16">
        <f t="shared" si="0"/>
        <v>2238818.5271000001</v>
      </c>
      <c r="H14" s="27">
        <f>RA!J18</f>
        <v>10.2929963447785</v>
      </c>
      <c r="I14" s="20">
        <f>VLOOKUP(B14,RMS!B:D,3,FALSE)</f>
        <v>2495701.3514726502</v>
      </c>
      <c r="J14" s="21">
        <f>VLOOKUP(B14,RMS!B:E,4,FALSE)</f>
        <v>2238818.5162393199</v>
      </c>
      <c r="K14" s="22">
        <f t="shared" si="1"/>
        <v>-0.41857265029102564</v>
      </c>
      <c r="L14" s="22">
        <f t="shared" si="2"/>
        <v>1.0860680136829615E-2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1053463.7132999999</v>
      </c>
      <c r="F15" s="25">
        <f>VLOOKUP(C15,RA!B19:I54,8,0)</f>
        <v>63970.561600000001</v>
      </c>
      <c r="G15" s="16">
        <f t="shared" si="0"/>
        <v>989493.15169999993</v>
      </c>
      <c r="H15" s="27">
        <f>RA!J19</f>
        <v>6.0724029496574401</v>
      </c>
      <c r="I15" s="20">
        <f>VLOOKUP(B15,RMS!B:D,3,FALSE)</f>
        <v>1053463.77239316</v>
      </c>
      <c r="J15" s="21">
        <f>VLOOKUP(B15,RMS!B:E,4,FALSE)</f>
        <v>989493.152990598</v>
      </c>
      <c r="K15" s="22">
        <f t="shared" si="1"/>
        <v>-5.9093160089105368E-2</v>
      </c>
      <c r="L15" s="22">
        <f t="shared" si="2"/>
        <v>-1.2905980693176389E-3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864683.60080000001</v>
      </c>
      <c r="F16" s="25">
        <f>VLOOKUP(C16,RA!B20:I55,8,0)</f>
        <v>65505.763899999998</v>
      </c>
      <c r="G16" s="16">
        <f t="shared" si="0"/>
        <v>799177.83689999999</v>
      </c>
      <c r="H16" s="27">
        <f>RA!J20</f>
        <v>7.5756917142171396</v>
      </c>
      <c r="I16" s="20">
        <f>VLOOKUP(B16,RMS!B:D,3,FALSE)</f>
        <v>864683.62520000001</v>
      </c>
      <c r="J16" s="21">
        <f>VLOOKUP(B16,RMS!B:E,4,FALSE)</f>
        <v>799177.83689999999</v>
      </c>
      <c r="K16" s="22">
        <f t="shared" si="1"/>
        <v>-2.4399999994784594E-2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385630.77179999999</v>
      </c>
      <c r="F17" s="25">
        <f>VLOOKUP(C17,RA!B21:I56,8,0)</f>
        <v>33479.605900000002</v>
      </c>
      <c r="G17" s="16">
        <f t="shared" si="0"/>
        <v>352151.16589999996</v>
      </c>
      <c r="H17" s="27">
        <f>RA!J21</f>
        <v>8.6817775831861201</v>
      </c>
      <c r="I17" s="20">
        <f>VLOOKUP(B17,RMS!B:D,3,FALSE)</f>
        <v>385630.75155073701</v>
      </c>
      <c r="J17" s="21">
        <f>VLOOKUP(B17,RMS!B:E,4,FALSE)</f>
        <v>352151.16583805298</v>
      </c>
      <c r="K17" s="22">
        <f t="shared" si="1"/>
        <v>2.0249262975994498E-2</v>
      </c>
      <c r="L17" s="22">
        <f t="shared" si="2"/>
        <v>6.1946979258209467E-5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1321922.3237999999</v>
      </c>
      <c r="F18" s="25">
        <f>VLOOKUP(C18,RA!B22:I57,8,0)</f>
        <v>127769.26149999999</v>
      </c>
      <c r="G18" s="16">
        <f t="shared" si="0"/>
        <v>1194153.0622999999</v>
      </c>
      <c r="H18" s="27">
        <f>RA!J22</f>
        <v>9.6654137084782903</v>
      </c>
      <c r="I18" s="20">
        <f>VLOOKUP(B18,RMS!B:D,3,FALSE)</f>
        <v>1321922.3869666699</v>
      </c>
      <c r="J18" s="21">
        <f>VLOOKUP(B18,RMS!B:E,4,FALSE)</f>
        <v>1194153.0618</v>
      </c>
      <c r="K18" s="22">
        <f t="shared" si="1"/>
        <v>-6.316667003557086E-2</v>
      </c>
      <c r="L18" s="22">
        <f t="shared" si="2"/>
        <v>4.9999984912574291E-4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3116663.4344000001</v>
      </c>
      <c r="F19" s="25">
        <f>VLOOKUP(C19,RA!B23:I58,8,0)</f>
        <v>-41249.284500000002</v>
      </c>
      <c r="G19" s="16">
        <f t="shared" si="0"/>
        <v>3157912.7189000002</v>
      </c>
      <c r="H19" s="27">
        <f>RA!J23</f>
        <v>-1.32350782714339</v>
      </c>
      <c r="I19" s="20">
        <f>VLOOKUP(B19,RMS!B:D,3,FALSE)</f>
        <v>3116664.28764957</v>
      </c>
      <c r="J19" s="21">
        <f>VLOOKUP(B19,RMS!B:E,4,FALSE)</f>
        <v>3157912.75434701</v>
      </c>
      <c r="K19" s="22">
        <f t="shared" si="1"/>
        <v>-0.85324956988915801</v>
      </c>
      <c r="L19" s="22">
        <f t="shared" si="2"/>
        <v>-3.5447009839117527E-2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283762.97360000003</v>
      </c>
      <c r="F20" s="25">
        <f>VLOOKUP(C20,RA!B24:I59,8,0)</f>
        <v>47800.699800000002</v>
      </c>
      <c r="G20" s="16">
        <f t="shared" si="0"/>
        <v>235962.27380000002</v>
      </c>
      <c r="H20" s="27">
        <f>RA!J24</f>
        <v>16.845291404149599</v>
      </c>
      <c r="I20" s="20">
        <f>VLOOKUP(B20,RMS!B:D,3,FALSE)</f>
        <v>283762.96027840598</v>
      </c>
      <c r="J20" s="21">
        <f>VLOOKUP(B20,RMS!B:E,4,FALSE)</f>
        <v>235962.28047026601</v>
      </c>
      <c r="K20" s="22">
        <f t="shared" si="1"/>
        <v>1.3321594044100493E-2</v>
      </c>
      <c r="L20" s="22">
        <f t="shared" si="2"/>
        <v>-6.6702659823931754E-3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274897.0453</v>
      </c>
      <c r="F21" s="25">
        <f>VLOOKUP(C21,RA!B25:I60,8,0)</f>
        <v>12183.556399999999</v>
      </c>
      <c r="G21" s="16">
        <f t="shared" si="0"/>
        <v>262713.4889</v>
      </c>
      <c r="H21" s="27">
        <f>RA!J25</f>
        <v>4.4320434170923404</v>
      </c>
      <c r="I21" s="20">
        <f>VLOOKUP(B21,RMS!B:D,3,FALSE)</f>
        <v>274897.04933729698</v>
      </c>
      <c r="J21" s="21">
        <f>VLOOKUP(B21,RMS!B:E,4,FALSE)</f>
        <v>262713.48053193197</v>
      </c>
      <c r="K21" s="22">
        <f t="shared" si="1"/>
        <v>-4.0372969815507531E-3</v>
      </c>
      <c r="L21" s="22">
        <f t="shared" si="2"/>
        <v>8.3680680254474282E-3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669520.03469999996</v>
      </c>
      <c r="F22" s="25">
        <f>VLOOKUP(C22,RA!B26:I61,8,0)</f>
        <v>99871.257500000007</v>
      </c>
      <c r="G22" s="16">
        <f t="shared" si="0"/>
        <v>569648.77719999989</v>
      </c>
      <c r="H22" s="27">
        <f>RA!J26</f>
        <v>14.9168437572971</v>
      </c>
      <c r="I22" s="20">
        <f>VLOOKUP(B22,RMS!B:D,3,FALSE)</f>
        <v>669520.05695424695</v>
      </c>
      <c r="J22" s="21">
        <f>VLOOKUP(B22,RMS!B:E,4,FALSE)</f>
        <v>569648.84367248404</v>
      </c>
      <c r="K22" s="22">
        <f t="shared" si="1"/>
        <v>-2.2254246985539794E-2</v>
      </c>
      <c r="L22" s="22">
        <f t="shared" si="2"/>
        <v>-6.6472484148107469E-2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306010.31900000002</v>
      </c>
      <c r="F23" s="25">
        <f>VLOOKUP(C23,RA!B27:I62,8,0)</f>
        <v>96209.794099999999</v>
      </c>
      <c r="G23" s="16">
        <f t="shared" si="0"/>
        <v>209800.52490000002</v>
      </c>
      <c r="H23" s="27">
        <f>RA!J27</f>
        <v>31.440048954689001</v>
      </c>
      <c r="I23" s="20">
        <f>VLOOKUP(B23,RMS!B:D,3,FALSE)</f>
        <v>306010.29604542803</v>
      </c>
      <c r="J23" s="21">
        <f>VLOOKUP(B23,RMS!B:E,4,FALSE)</f>
        <v>209800.529312517</v>
      </c>
      <c r="K23" s="22">
        <f t="shared" si="1"/>
        <v>2.295457199215889E-2</v>
      </c>
      <c r="L23" s="22">
        <f t="shared" si="2"/>
        <v>-4.4125169806648046E-3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1194426.6666999999</v>
      </c>
      <c r="F24" s="25">
        <f>VLOOKUP(C24,RA!B28:I63,8,0)</f>
        <v>7327.9517999999998</v>
      </c>
      <c r="G24" s="16">
        <f t="shared" si="0"/>
        <v>1187098.7149</v>
      </c>
      <c r="H24" s="27">
        <f>RA!J28</f>
        <v>0.61351207272070496</v>
      </c>
      <c r="I24" s="20">
        <f>VLOOKUP(B24,RMS!B:D,3,FALSE)</f>
        <v>1194426.6659442501</v>
      </c>
      <c r="J24" s="21">
        <f>VLOOKUP(B24,RMS!B:E,4,FALSE)</f>
        <v>1187098.6825743399</v>
      </c>
      <c r="K24" s="22">
        <f t="shared" si="1"/>
        <v>7.5574987567961216E-4</v>
      </c>
      <c r="L24" s="22">
        <f t="shared" si="2"/>
        <v>3.2325660111382604E-2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881466.6433</v>
      </c>
      <c r="F25" s="25">
        <f>VLOOKUP(C25,RA!B29:I64,8,0)</f>
        <v>111583.705</v>
      </c>
      <c r="G25" s="16">
        <f t="shared" si="0"/>
        <v>769882.93830000004</v>
      </c>
      <c r="H25" s="27">
        <f>RA!J29</f>
        <v>12.6588686989059</v>
      </c>
      <c r="I25" s="20">
        <f>VLOOKUP(B25,RMS!B:D,3,FALSE)</f>
        <v>881466.64030176995</v>
      </c>
      <c r="J25" s="21">
        <f>VLOOKUP(B25,RMS!B:E,4,FALSE)</f>
        <v>769882.92652110301</v>
      </c>
      <c r="K25" s="22">
        <f t="shared" si="1"/>
        <v>2.9982300475239754E-3</v>
      </c>
      <c r="L25" s="22">
        <f t="shared" si="2"/>
        <v>1.1778897023759782E-2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1652152.4132999999</v>
      </c>
      <c r="F26" s="25">
        <f>VLOOKUP(C26,RA!B30:I65,8,0)</f>
        <v>187740.16399999999</v>
      </c>
      <c r="G26" s="16">
        <f t="shared" si="0"/>
        <v>1464412.2492999998</v>
      </c>
      <c r="H26" s="27">
        <f>RA!J30</f>
        <v>11.3633683241735</v>
      </c>
      <c r="I26" s="20">
        <f>VLOOKUP(B26,RMS!B:D,3,FALSE)</f>
        <v>1652152.3808114999</v>
      </c>
      <c r="J26" s="21">
        <f>VLOOKUP(B26,RMS!B:E,4,FALSE)</f>
        <v>1464412.2439322399</v>
      </c>
      <c r="K26" s="22">
        <f t="shared" si="1"/>
        <v>3.2488500000908971E-2</v>
      </c>
      <c r="L26" s="22">
        <f t="shared" si="2"/>
        <v>5.3677598480135202E-3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931490.38870000001</v>
      </c>
      <c r="F27" s="25">
        <f>VLOOKUP(C27,RA!B31:I66,8,0)</f>
        <v>29231.935600000001</v>
      </c>
      <c r="G27" s="16">
        <f t="shared" si="0"/>
        <v>902258.45310000004</v>
      </c>
      <c r="H27" s="27">
        <f>RA!J31</f>
        <v>3.13818971774861</v>
      </c>
      <c r="I27" s="20">
        <f>VLOOKUP(B27,RMS!B:D,3,FALSE)</f>
        <v>931490.35609999998</v>
      </c>
      <c r="J27" s="21">
        <f>VLOOKUP(B27,RMS!B:E,4,FALSE)</f>
        <v>902258.49329999997</v>
      </c>
      <c r="K27" s="22">
        <f t="shared" si="1"/>
        <v>3.2600000035017729E-2</v>
      </c>
      <c r="L27" s="22">
        <f t="shared" si="2"/>
        <v>-4.0199999930337071E-2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142200.2886</v>
      </c>
      <c r="F28" s="25">
        <f>VLOOKUP(C28,RA!B32:I67,8,0)</f>
        <v>42234.359100000001</v>
      </c>
      <c r="G28" s="16">
        <f t="shared" si="0"/>
        <v>99965.929499999998</v>
      </c>
      <c r="H28" s="27">
        <f>RA!J32</f>
        <v>29.700614194112099</v>
      </c>
      <c r="I28" s="20">
        <f>VLOOKUP(B28,RMS!B:D,3,FALSE)</f>
        <v>142200.18928717199</v>
      </c>
      <c r="J28" s="21">
        <f>VLOOKUP(B28,RMS!B:E,4,FALSE)</f>
        <v>99965.921012872597</v>
      </c>
      <c r="K28" s="22">
        <f t="shared" si="1"/>
        <v>9.9312828009715304E-2</v>
      </c>
      <c r="L28" s="22">
        <f t="shared" si="2"/>
        <v>8.4871274011675268E-3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24.359100000000002</v>
      </c>
      <c r="F29" s="25">
        <f>VLOOKUP(C29,RA!B33:I68,8,0)</f>
        <v>3.7444000000000002</v>
      </c>
      <c r="G29" s="16">
        <f t="shared" si="0"/>
        <v>20.614700000000003</v>
      </c>
      <c r="H29" s="27">
        <f>RA!J33</f>
        <v>15.3716680829752</v>
      </c>
      <c r="I29" s="20">
        <f>VLOOKUP(B29,RMS!B:D,3,FALSE)</f>
        <v>24.359000000000002</v>
      </c>
      <c r="J29" s="21">
        <f>VLOOKUP(B29,RMS!B:E,4,FALSE)</f>
        <v>20.614699999999999</v>
      </c>
      <c r="K29" s="22">
        <f t="shared" si="1"/>
        <v>9.9999999999766942E-5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204575.05100000001</v>
      </c>
      <c r="F31" s="25">
        <f>VLOOKUP(C31,RA!B35:I70,8,0)</f>
        <v>5130.6468000000004</v>
      </c>
      <c r="G31" s="16">
        <f t="shared" si="0"/>
        <v>199444.40420000002</v>
      </c>
      <c r="H31" s="27">
        <f>RA!J35</f>
        <v>2.5079533280918</v>
      </c>
      <c r="I31" s="20">
        <f>VLOOKUP(B31,RMS!B:D,3,FALSE)</f>
        <v>204575.0515</v>
      </c>
      <c r="J31" s="21">
        <f>VLOOKUP(B31,RMS!B:E,4,FALSE)</f>
        <v>199444.4031</v>
      </c>
      <c r="K31" s="22">
        <f t="shared" si="1"/>
        <v>-4.999999946448952E-4</v>
      </c>
      <c r="L31" s="22">
        <f t="shared" si="2"/>
        <v>1.100000023143366E-3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261342.74470000001</v>
      </c>
      <c r="F35" s="25">
        <f>VLOOKUP(C35,RA!B8:I74,8,0)</f>
        <v>12051.171399999999</v>
      </c>
      <c r="G35" s="16">
        <f t="shared" si="0"/>
        <v>249291.57330000002</v>
      </c>
      <c r="H35" s="27">
        <f>RA!J39</f>
        <v>4.6112515630896</v>
      </c>
      <c r="I35" s="20">
        <f>VLOOKUP(B35,RMS!B:D,3,FALSE)</f>
        <v>261342.743589744</v>
      </c>
      <c r="J35" s="21">
        <f>VLOOKUP(B35,RMS!B:E,4,FALSE)</f>
        <v>249291.576581197</v>
      </c>
      <c r="K35" s="22">
        <f t="shared" si="1"/>
        <v>1.1102560092695057E-3</v>
      </c>
      <c r="L35" s="22">
        <f t="shared" si="2"/>
        <v>-3.2811969867907465E-3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521283.94689999998</v>
      </c>
      <c r="F36" s="25">
        <f>VLOOKUP(C36,RA!B8:I75,8,0)</f>
        <v>24978.660800000001</v>
      </c>
      <c r="G36" s="16">
        <f t="shared" si="0"/>
        <v>496305.28609999997</v>
      </c>
      <c r="H36" s="27">
        <f>RA!J40</f>
        <v>4.7917571505020398</v>
      </c>
      <c r="I36" s="20">
        <f>VLOOKUP(B36,RMS!B:D,3,FALSE)</f>
        <v>521283.94014957303</v>
      </c>
      <c r="J36" s="21">
        <f>VLOOKUP(B36,RMS!B:E,4,FALSE)</f>
        <v>496305.28814615402</v>
      </c>
      <c r="K36" s="22">
        <f t="shared" si="1"/>
        <v>6.7504269536584616E-3</v>
      </c>
      <c r="L36" s="22">
        <f t="shared" si="2"/>
        <v>-2.0461540552787483E-3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68320.058900000004</v>
      </c>
      <c r="F39" s="25">
        <f>VLOOKUP(C39,RA!B8:I78,8,0)</f>
        <v>9503.3731000000007</v>
      </c>
      <c r="G39" s="16">
        <f t="shared" si="0"/>
        <v>58816.685800000007</v>
      </c>
      <c r="H39" s="27">
        <f>RA!J43</f>
        <v>13.910077439936201</v>
      </c>
      <c r="I39" s="20">
        <f>VLOOKUP(B39,RMS!B:D,3,FALSE)</f>
        <v>68320.058997050102</v>
      </c>
      <c r="J39" s="21">
        <f>VLOOKUP(B39,RMS!B:E,4,FALSE)</f>
        <v>58816.685984418698</v>
      </c>
      <c r="K39" s="22">
        <f t="shared" si="1"/>
        <v>-9.7050098702311516E-5</v>
      </c>
      <c r="L39" s="22">
        <f t="shared" si="2"/>
        <v>-1.8441869178786874E-4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21341498.084800001</v>
      </c>
      <c r="E7" s="62">
        <v>32439169</v>
      </c>
      <c r="F7" s="63">
        <v>65.789287280447894</v>
      </c>
      <c r="G7" s="62">
        <v>25689677.002500001</v>
      </c>
      <c r="H7" s="63">
        <v>-16.925782746419301</v>
      </c>
      <c r="I7" s="62">
        <v>1008702.9179</v>
      </c>
      <c r="J7" s="63">
        <v>4.7264859940569304</v>
      </c>
      <c r="K7" s="62">
        <v>2439159.2439999999</v>
      </c>
      <c r="L7" s="63">
        <v>9.4947057674669608</v>
      </c>
      <c r="M7" s="63">
        <v>-0.58645466859891504</v>
      </c>
      <c r="N7" s="62">
        <v>484180165.24690002</v>
      </c>
      <c r="O7" s="62">
        <v>2629183296.9148998</v>
      </c>
      <c r="P7" s="62">
        <v>1092613</v>
      </c>
      <c r="Q7" s="62">
        <v>822930</v>
      </c>
      <c r="R7" s="63">
        <v>32.771074088926099</v>
      </c>
      <c r="S7" s="62">
        <v>19.532531724224398</v>
      </c>
      <c r="T7" s="62">
        <v>16.5058071838431</v>
      </c>
      <c r="U7" s="64">
        <v>15.495812745193399</v>
      </c>
      <c r="V7" s="52"/>
      <c r="W7" s="52"/>
    </row>
    <row r="8" spans="1:23" ht="14.25" thickBot="1">
      <c r="A8" s="49">
        <v>41759</v>
      </c>
      <c r="B8" s="39" t="s">
        <v>6</v>
      </c>
      <c r="C8" s="40"/>
      <c r="D8" s="65">
        <v>626688.53419999999</v>
      </c>
      <c r="E8" s="65">
        <v>808230</v>
      </c>
      <c r="F8" s="66">
        <v>77.538390581888805</v>
      </c>
      <c r="G8" s="65">
        <v>705081.71580000001</v>
      </c>
      <c r="H8" s="66">
        <v>-11.1183115152906</v>
      </c>
      <c r="I8" s="65">
        <v>58993.456299999998</v>
      </c>
      <c r="J8" s="66">
        <v>9.4135209247617997</v>
      </c>
      <c r="K8" s="65">
        <v>128599.5739</v>
      </c>
      <c r="L8" s="66">
        <v>18.238960253576899</v>
      </c>
      <c r="M8" s="66">
        <v>-0.54126242793095303</v>
      </c>
      <c r="N8" s="65">
        <v>16628398.7579</v>
      </c>
      <c r="O8" s="65">
        <v>105612028.5864</v>
      </c>
      <c r="P8" s="65">
        <v>27868</v>
      </c>
      <c r="Q8" s="65">
        <v>20181</v>
      </c>
      <c r="R8" s="66">
        <v>38.090282939398499</v>
      </c>
      <c r="S8" s="65">
        <v>22.487747028850301</v>
      </c>
      <c r="T8" s="65">
        <v>25.477034388781501</v>
      </c>
      <c r="U8" s="67">
        <v>-13.2929606336116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90420.055600000007</v>
      </c>
      <c r="E9" s="65">
        <v>179590</v>
      </c>
      <c r="F9" s="66">
        <v>50.348045882287401</v>
      </c>
      <c r="G9" s="65">
        <v>158615.0895</v>
      </c>
      <c r="H9" s="66">
        <v>-42.994039290316103</v>
      </c>
      <c r="I9" s="65">
        <v>21497.3999</v>
      </c>
      <c r="J9" s="66">
        <v>23.775035037691399</v>
      </c>
      <c r="K9" s="65">
        <v>30363.7372</v>
      </c>
      <c r="L9" s="66">
        <v>19.143031911853502</v>
      </c>
      <c r="M9" s="66">
        <v>-0.29200415092513698</v>
      </c>
      <c r="N9" s="65">
        <v>2857128.6765999999</v>
      </c>
      <c r="O9" s="65">
        <v>17718521.348999999</v>
      </c>
      <c r="P9" s="65">
        <v>5122</v>
      </c>
      <c r="Q9" s="65">
        <v>4094</v>
      </c>
      <c r="R9" s="66">
        <v>25.1099169516365</v>
      </c>
      <c r="S9" s="65">
        <v>17.6532713002733</v>
      </c>
      <c r="T9" s="65">
        <v>16.897367537860301</v>
      </c>
      <c r="U9" s="67">
        <v>4.2819472354755304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158037.6048</v>
      </c>
      <c r="E10" s="65">
        <v>315019</v>
      </c>
      <c r="F10" s="66">
        <v>50.167642205708198</v>
      </c>
      <c r="G10" s="65">
        <v>269051.4461</v>
      </c>
      <c r="H10" s="66">
        <v>-41.261194804631799</v>
      </c>
      <c r="I10" s="65">
        <v>40253.7022</v>
      </c>
      <c r="J10" s="66">
        <v>25.4709644903451</v>
      </c>
      <c r="K10" s="65">
        <v>45814.586499999998</v>
      </c>
      <c r="L10" s="66">
        <v>17.028188164047901</v>
      </c>
      <c r="M10" s="66">
        <v>-0.12137803099019601</v>
      </c>
      <c r="N10" s="65">
        <v>4060304.1622000001</v>
      </c>
      <c r="O10" s="65">
        <v>25028458.5275</v>
      </c>
      <c r="P10" s="65">
        <v>101969</v>
      </c>
      <c r="Q10" s="65">
        <v>74665</v>
      </c>
      <c r="R10" s="66">
        <v>36.568673407888603</v>
      </c>
      <c r="S10" s="65">
        <v>1.54985931802803</v>
      </c>
      <c r="T10" s="65">
        <v>1.4110852849394</v>
      </c>
      <c r="U10" s="67">
        <v>8.9539761108899896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48375.521800000002</v>
      </c>
      <c r="E11" s="65">
        <v>68770</v>
      </c>
      <c r="F11" s="66">
        <v>70.343931656245502</v>
      </c>
      <c r="G11" s="65">
        <v>62996.648500000003</v>
      </c>
      <c r="H11" s="66">
        <v>-23.209372320814801</v>
      </c>
      <c r="I11" s="65">
        <v>10591.4136</v>
      </c>
      <c r="J11" s="66">
        <v>21.8941588760289</v>
      </c>
      <c r="K11" s="65">
        <v>13363.1185</v>
      </c>
      <c r="L11" s="66">
        <v>21.212427673830899</v>
      </c>
      <c r="M11" s="66">
        <v>-0.20741452678130501</v>
      </c>
      <c r="N11" s="65">
        <v>1556880.2383000001</v>
      </c>
      <c r="O11" s="65">
        <v>10795773.6863</v>
      </c>
      <c r="P11" s="65">
        <v>2543</v>
      </c>
      <c r="Q11" s="65">
        <v>2308</v>
      </c>
      <c r="R11" s="66">
        <v>10.1819757365685</v>
      </c>
      <c r="S11" s="65">
        <v>19.023012898151801</v>
      </c>
      <c r="T11" s="65">
        <v>17.861680112651602</v>
      </c>
      <c r="U11" s="67">
        <v>6.1048835519265801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1721282.3128</v>
      </c>
      <c r="E12" s="65">
        <v>338544</v>
      </c>
      <c r="F12" s="66">
        <v>508.43680963183499</v>
      </c>
      <c r="G12" s="65">
        <v>294477.69500000001</v>
      </c>
      <c r="H12" s="66">
        <v>484.52043805898398</v>
      </c>
      <c r="I12" s="65">
        <v>-476860.24339999998</v>
      </c>
      <c r="J12" s="66">
        <v>-27.703778738322999</v>
      </c>
      <c r="K12" s="65">
        <v>38656.796799999996</v>
      </c>
      <c r="L12" s="66">
        <v>13.127241029239901</v>
      </c>
      <c r="M12" s="66">
        <v>-13.335741263487201</v>
      </c>
      <c r="N12" s="65">
        <v>5699634.3354000002</v>
      </c>
      <c r="O12" s="65">
        <v>30797922.1065</v>
      </c>
      <c r="P12" s="65">
        <v>11850</v>
      </c>
      <c r="Q12" s="65">
        <v>1072</v>
      </c>
      <c r="R12" s="66">
        <v>1005.41044776119</v>
      </c>
      <c r="S12" s="65">
        <v>145.255891375527</v>
      </c>
      <c r="T12" s="65">
        <v>101.335040764925</v>
      </c>
      <c r="U12" s="67">
        <v>30.236880717666899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274595.0675</v>
      </c>
      <c r="E13" s="65">
        <v>420192</v>
      </c>
      <c r="F13" s="66">
        <v>65.349903734483306</v>
      </c>
      <c r="G13" s="65">
        <v>385199.85379999998</v>
      </c>
      <c r="H13" s="66">
        <v>-28.713610664407799</v>
      </c>
      <c r="I13" s="65">
        <v>28725.8024</v>
      </c>
      <c r="J13" s="66">
        <v>10.461150180711099</v>
      </c>
      <c r="K13" s="65">
        <v>89086.185800000007</v>
      </c>
      <c r="L13" s="66">
        <v>23.127263658374702</v>
      </c>
      <c r="M13" s="66">
        <v>-0.67755042892407702</v>
      </c>
      <c r="N13" s="65">
        <v>7817748.3245000001</v>
      </c>
      <c r="O13" s="65">
        <v>51554055.179399997</v>
      </c>
      <c r="P13" s="65">
        <v>13186</v>
      </c>
      <c r="Q13" s="65">
        <v>9426</v>
      </c>
      <c r="R13" s="66">
        <v>39.889666878845702</v>
      </c>
      <c r="S13" s="65">
        <v>20.824743477931101</v>
      </c>
      <c r="T13" s="65">
        <v>22.299458115849799</v>
      </c>
      <c r="U13" s="67">
        <v>-7.0815500775865701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122604.5186</v>
      </c>
      <c r="E14" s="65">
        <v>235671</v>
      </c>
      <c r="F14" s="66">
        <v>52.023591617127302</v>
      </c>
      <c r="G14" s="65">
        <v>228477.83960000001</v>
      </c>
      <c r="H14" s="66">
        <v>-46.338551338438002</v>
      </c>
      <c r="I14" s="65">
        <v>27001.987000000001</v>
      </c>
      <c r="J14" s="66">
        <v>22.023647503641001</v>
      </c>
      <c r="K14" s="65">
        <v>40791.283300000003</v>
      </c>
      <c r="L14" s="66">
        <v>17.853496589172099</v>
      </c>
      <c r="M14" s="66">
        <v>-0.33804517005720203</v>
      </c>
      <c r="N14" s="65">
        <v>3895905.9122000001</v>
      </c>
      <c r="O14" s="65">
        <v>22532319.018399999</v>
      </c>
      <c r="P14" s="65">
        <v>2086</v>
      </c>
      <c r="Q14" s="65">
        <v>2131</v>
      </c>
      <c r="R14" s="66">
        <v>-2.1116846550915098</v>
      </c>
      <c r="S14" s="65">
        <v>58.774937008629003</v>
      </c>
      <c r="T14" s="65">
        <v>49.405386719849801</v>
      </c>
      <c r="U14" s="67">
        <v>15.9414042203117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137382.78890000001</v>
      </c>
      <c r="E15" s="65">
        <v>172471</v>
      </c>
      <c r="F15" s="66">
        <v>79.655587837955395</v>
      </c>
      <c r="G15" s="65">
        <v>165319.4638</v>
      </c>
      <c r="H15" s="66">
        <v>-16.898599994128499</v>
      </c>
      <c r="I15" s="65">
        <v>7667.2388000000001</v>
      </c>
      <c r="J15" s="66">
        <v>5.5809311059924198</v>
      </c>
      <c r="K15" s="65">
        <v>36546.362699999998</v>
      </c>
      <c r="L15" s="66">
        <v>22.1065093365008</v>
      </c>
      <c r="M15" s="66">
        <v>-0.79020514673543696</v>
      </c>
      <c r="N15" s="65">
        <v>3661183.8604000001</v>
      </c>
      <c r="O15" s="65">
        <v>17303485.058400001</v>
      </c>
      <c r="P15" s="65">
        <v>6009</v>
      </c>
      <c r="Q15" s="65">
        <v>3260</v>
      </c>
      <c r="R15" s="66">
        <v>84.325153374233096</v>
      </c>
      <c r="S15" s="65">
        <v>22.862837227492101</v>
      </c>
      <c r="T15" s="65">
        <v>27.792424785276101</v>
      </c>
      <c r="U15" s="67">
        <v>-21.561573958354799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905801.01119999995</v>
      </c>
      <c r="E16" s="65">
        <v>1505131</v>
      </c>
      <c r="F16" s="66">
        <v>60.180875365665798</v>
      </c>
      <c r="G16" s="65">
        <v>1304986.3313</v>
      </c>
      <c r="H16" s="66">
        <v>-30.589233812306698</v>
      </c>
      <c r="I16" s="65">
        <v>50184.065000000002</v>
      </c>
      <c r="J16" s="66">
        <v>5.54029686205764</v>
      </c>
      <c r="K16" s="65">
        <v>100219.9197</v>
      </c>
      <c r="L16" s="66">
        <v>7.6797677719860102</v>
      </c>
      <c r="M16" s="66">
        <v>-0.499260574642029</v>
      </c>
      <c r="N16" s="65">
        <v>25218374.247900002</v>
      </c>
      <c r="O16" s="65">
        <v>129869069.30500001</v>
      </c>
      <c r="P16" s="65">
        <v>59975</v>
      </c>
      <c r="Q16" s="65">
        <v>37904</v>
      </c>
      <c r="R16" s="66">
        <v>58.228682988602799</v>
      </c>
      <c r="S16" s="65">
        <v>15.102976426844499</v>
      </c>
      <c r="T16" s="65">
        <v>15.964334384233901</v>
      </c>
      <c r="U16" s="67">
        <v>-5.7032331445497899</v>
      </c>
      <c r="V16" s="52"/>
      <c r="W16" s="52"/>
    </row>
    <row r="17" spans="1:21" ht="12" thickBot="1">
      <c r="A17" s="50"/>
      <c r="B17" s="39" t="s">
        <v>15</v>
      </c>
      <c r="C17" s="40"/>
      <c r="D17" s="65">
        <v>626772.95860000001</v>
      </c>
      <c r="E17" s="65">
        <v>1195989</v>
      </c>
      <c r="F17" s="66">
        <v>52.406247766492797</v>
      </c>
      <c r="G17" s="65">
        <v>606645.55889999995</v>
      </c>
      <c r="H17" s="66">
        <v>3.3178186841911401</v>
      </c>
      <c r="I17" s="65">
        <v>48438.7621</v>
      </c>
      <c r="J17" s="66">
        <v>7.7282788664329001</v>
      </c>
      <c r="K17" s="65">
        <v>86488.019499999995</v>
      </c>
      <c r="L17" s="66">
        <v>14.256762986417399</v>
      </c>
      <c r="M17" s="66">
        <v>-0.439936740602552</v>
      </c>
      <c r="N17" s="65">
        <v>22028221.546</v>
      </c>
      <c r="O17" s="65">
        <v>146342081.7667</v>
      </c>
      <c r="P17" s="65">
        <v>14090</v>
      </c>
      <c r="Q17" s="65">
        <v>11114</v>
      </c>
      <c r="R17" s="66">
        <v>26.7770379701278</v>
      </c>
      <c r="S17" s="65">
        <v>44.483531483321499</v>
      </c>
      <c r="T17" s="65">
        <v>49.246094160518297</v>
      </c>
      <c r="U17" s="67">
        <v>-10.7063502343163</v>
      </c>
    </row>
    <row r="18" spans="1:21" ht="12" thickBot="1">
      <c r="A18" s="50"/>
      <c r="B18" s="39" t="s">
        <v>16</v>
      </c>
      <c r="C18" s="40"/>
      <c r="D18" s="65">
        <v>2495700.9328999999</v>
      </c>
      <c r="E18" s="65">
        <v>3308595</v>
      </c>
      <c r="F18" s="66">
        <v>75.430837950852293</v>
      </c>
      <c r="G18" s="65">
        <v>2996257.6439999999</v>
      </c>
      <c r="H18" s="66">
        <v>-16.7060637159279</v>
      </c>
      <c r="I18" s="65">
        <v>256882.40580000001</v>
      </c>
      <c r="J18" s="66">
        <v>10.2929963447785</v>
      </c>
      <c r="K18" s="65">
        <v>334092.41129999998</v>
      </c>
      <c r="L18" s="66">
        <v>11.1503232029802</v>
      </c>
      <c r="M18" s="66">
        <v>-0.23110373923060701</v>
      </c>
      <c r="N18" s="65">
        <v>54496241.001000002</v>
      </c>
      <c r="O18" s="65">
        <v>356405715.31550002</v>
      </c>
      <c r="P18" s="65">
        <v>104645</v>
      </c>
      <c r="Q18" s="65">
        <v>76210</v>
      </c>
      <c r="R18" s="66">
        <v>37.311376459782203</v>
      </c>
      <c r="S18" s="65">
        <v>23.849213368053899</v>
      </c>
      <c r="T18" s="65">
        <v>20.836422502296301</v>
      </c>
      <c r="U18" s="67">
        <v>12.6326634730572</v>
      </c>
    </row>
    <row r="19" spans="1:21" ht="12" thickBot="1">
      <c r="A19" s="50"/>
      <c r="B19" s="39" t="s">
        <v>17</v>
      </c>
      <c r="C19" s="40"/>
      <c r="D19" s="65">
        <v>1053463.7132999999</v>
      </c>
      <c r="E19" s="65">
        <v>1045708</v>
      </c>
      <c r="F19" s="66">
        <v>100.741671030536</v>
      </c>
      <c r="G19" s="65">
        <v>941790.45460000006</v>
      </c>
      <c r="H19" s="66">
        <v>11.8575483701871</v>
      </c>
      <c r="I19" s="65">
        <v>63970.561600000001</v>
      </c>
      <c r="J19" s="66">
        <v>6.0724029496574401</v>
      </c>
      <c r="K19" s="65">
        <v>116699.5852</v>
      </c>
      <c r="L19" s="66">
        <v>12.3912473979751</v>
      </c>
      <c r="M19" s="66">
        <v>-0.451835570020518</v>
      </c>
      <c r="N19" s="65">
        <v>19116397.160300002</v>
      </c>
      <c r="O19" s="65">
        <v>110594010.12549999</v>
      </c>
      <c r="P19" s="65">
        <v>14881</v>
      </c>
      <c r="Q19" s="65">
        <v>10114</v>
      </c>
      <c r="R19" s="66">
        <v>47.132687364049801</v>
      </c>
      <c r="S19" s="65">
        <v>70.792534997648005</v>
      </c>
      <c r="T19" s="65">
        <v>46.2970385109749</v>
      </c>
      <c r="U19" s="67">
        <v>34.601807220898301</v>
      </c>
    </row>
    <row r="20" spans="1:21" ht="12" thickBot="1">
      <c r="A20" s="50"/>
      <c r="B20" s="39" t="s">
        <v>18</v>
      </c>
      <c r="C20" s="40"/>
      <c r="D20" s="65">
        <v>864683.60080000001</v>
      </c>
      <c r="E20" s="65">
        <v>1983357</v>
      </c>
      <c r="F20" s="66">
        <v>43.5969722445329</v>
      </c>
      <c r="G20" s="65">
        <v>1705742.6407000001</v>
      </c>
      <c r="H20" s="66">
        <v>-49.307499257616499</v>
      </c>
      <c r="I20" s="65">
        <v>65505.763899999998</v>
      </c>
      <c r="J20" s="66">
        <v>7.5756917142171396</v>
      </c>
      <c r="K20" s="65">
        <v>-33831.238899999997</v>
      </c>
      <c r="L20" s="66">
        <v>-1.9833729950091601</v>
      </c>
      <c r="M20" s="66">
        <v>-2.9362508152191902</v>
      </c>
      <c r="N20" s="65">
        <v>26963798.127900001</v>
      </c>
      <c r="O20" s="65">
        <v>152058305.9174</v>
      </c>
      <c r="P20" s="65">
        <v>35125</v>
      </c>
      <c r="Q20" s="65">
        <v>32433</v>
      </c>
      <c r="R20" s="66">
        <v>8.3001880800419396</v>
      </c>
      <c r="S20" s="65">
        <v>24.617326713167301</v>
      </c>
      <c r="T20" s="65">
        <v>22.9565622020781</v>
      </c>
      <c r="U20" s="67">
        <v>6.7463235567362601</v>
      </c>
    </row>
    <row r="21" spans="1:21" ht="12" thickBot="1">
      <c r="A21" s="50"/>
      <c r="B21" s="39" t="s">
        <v>19</v>
      </c>
      <c r="C21" s="40"/>
      <c r="D21" s="65">
        <v>385630.77179999999</v>
      </c>
      <c r="E21" s="65">
        <v>530330</v>
      </c>
      <c r="F21" s="66">
        <v>72.715247449701096</v>
      </c>
      <c r="G21" s="65">
        <v>491706.18459999998</v>
      </c>
      <c r="H21" s="66">
        <v>-21.572926296685001</v>
      </c>
      <c r="I21" s="65">
        <v>33479.605900000002</v>
      </c>
      <c r="J21" s="66">
        <v>8.6817775831861201</v>
      </c>
      <c r="K21" s="65">
        <v>64807.6702</v>
      </c>
      <c r="L21" s="66">
        <v>13.1801616960992</v>
      </c>
      <c r="M21" s="66">
        <v>-0.48340056359563399</v>
      </c>
      <c r="N21" s="65">
        <v>11004953.085999999</v>
      </c>
      <c r="O21" s="65">
        <v>64256005.231799997</v>
      </c>
      <c r="P21" s="65">
        <v>34049</v>
      </c>
      <c r="Q21" s="65">
        <v>28583</v>
      </c>
      <c r="R21" s="66">
        <v>19.123255081691902</v>
      </c>
      <c r="S21" s="65">
        <v>11.325759105994299</v>
      </c>
      <c r="T21" s="65">
        <v>11.0726598012805</v>
      </c>
      <c r="U21" s="67">
        <v>2.23472265607225</v>
      </c>
    </row>
    <row r="22" spans="1:21" ht="12" thickBot="1">
      <c r="A22" s="50"/>
      <c r="B22" s="39" t="s">
        <v>20</v>
      </c>
      <c r="C22" s="40"/>
      <c r="D22" s="65">
        <v>1321922.3237999999</v>
      </c>
      <c r="E22" s="65">
        <v>1656534</v>
      </c>
      <c r="F22" s="66">
        <v>79.800494514450094</v>
      </c>
      <c r="G22" s="65">
        <v>1539843.2757000001</v>
      </c>
      <c r="H22" s="66">
        <v>-14.1521514130024</v>
      </c>
      <c r="I22" s="65">
        <v>127769.26149999999</v>
      </c>
      <c r="J22" s="66">
        <v>9.6654137084782903</v>
      </c>
      <c r="K22" s="65">
        <v>197501.69930000001</v>
      </c>
      <c r="L22" s="66">
        <v>12.826090967616</v>
      </c>
      <c r="M22" s="66">
        <v>-0.35307259657588203</v>
      </c>
      <c r="N22" s="65">
        <v>33738334.288400002</v>
      </c>
      <c r="O22" s="65">
        <v>173437773.54499999</v>
      </c>
      <c r="P22" s="65">
        <v>79035</v>
      </c>
      <c r="Q22" s="65">
        <v>55197</v>
      </c>
      <c r="R22" s="66">
        <v>43.1871297353117</v>
      </c>
      <c r="S22" s="65">
        <v>16.725783814765599</v>
      </c>
      <c r="T22" s="65">
        <v>16.634582111346599</v>
      </c>
      <c r="U22" s="67">
        <v>0.54527611039946999</v>
      </c>
    </row>
    <row r="23" spans="1:21" ht="12" thickBot="1">
      <c r="A23" s="50"/>
      <c r="B23" s="39" t="s">
        <v>21</v>
      </c>
      <c r="C23" s="40"/>
      <c r="D23" s="65">
        <v>3116663.4344000001</v>
      </c>
      <c r="E23" s="65">
        <v>4610476</v>
      </c>
      <c r="F23" s="66">
        <v>67.599602175567099</v>
      </c>
      <c r="G23" s="65">
        <v>3916112.1809</v>
      </c>
      <c r="H23" s="66">
        <v>-20.414347433639399</v>
      </c>
      <c r="I23" s="65">
        <v>-41249.284500000002</v>
      </c>
      <c r="J23" s="66">
        <v>-1.32350782714339</v>
      </c>
      <c r="K23" s="65">
        <v>246277.07980000001</v>
      </c>
      <c r="L23" s="66">
        <v>6.2888157545936503</v>
      </c>
      <c r="M23" s="66">
        <v>-1.1674913659586099</v>
      </c>
      <c r="N23" s="65">
        <v>73845625.211500004</v>
      </c>
      <c r="O23" s="65">
        <v>357994884.93129998</v>
      </c>
      <c r="P23" s="65">
        <v>82058</v>
      </c>
      <c r="Q23" s="65">
        <v>66059</v>
      </c>
      <c r="R23" s="66">
        <v>24.219258541606699</v>
      </c>
      <c r="S23" s="65">
        <v>37.981225893879902</v>
      </c>
      <c r="T23" s="65">
        <v>32.039462715148602</v>
      </c>
      <c r="U23" s="67">
        <v>15.6439478686989</v>
      </c>
    </row>
    <row r="24" spans="1:21" ht="12" thickBot="1">
      <c r="A24" s="50"/>
      <c r="B24" s="39" t="s">
        <v>22</v>
      </c>
      <c r="C24" s="40"/>
      <c r="D24" s="65">
        <v>283762.97360000003</v>
      </c>
      <c r="E24" s="65">
        <v>413622</v>
      </c>
      <c r="F24" s="66">
        <v>68.604419880954097</v>
      </c>
      <c r="G24" s="65">
        <v>383841.70699999999</v>
      </c>
      <c r="H24" s="66">
        <v>-26.072917969802599</v>
      </c>
      <c r="I24" s="65">
        <v>47800.699800000002</v>
      </c>
      <c r="J24" s="66">
        <v>16.845291404149599</v>
      </c>
      <c r="K24" s="65">
        <v>56186.950299999997</v>
      </c>
      <c r="L24" s="66">
        <v>14.6380524250847</v>
      </c>
      <c r="M24" s="66">
        <v>-0.149256196594105</v>
      </c>
      <c r="N24" s="65">
        <v>7283811.1823000005</v>
      </c>
      <c r="O24" s="65">
        <v>41939790.640600003</v>
      </c>
      <c r="P24" s="65">
        <v>30096</v>
      </c>
      <c r="Q24" s="65">
        <v>25498</v>
      </c>
      <c r="R24" s="66">
        <v>18.032786885245901</v>
      </c>
      <c r="S24" s="65">
        <v>9.4285942849548103</v>
      </c>
      <c r="T24" s="65">
        <v>8.7109632480978902</v>
      </c>
      <c r="U24" s="67">
        <v>7.6112198188657096</v>
      </c>
    </row>
    <row r="25" spans="1:21" ht="12" thickBot="1">
      <c r="A25" s="50"/>
      <c r="B25" s="39" t="s">
        <v>23</v>
      </c>
      <c r="C25" s="40"/>
      <c r="D25" s="65">
        <v>274897.0453</v>
      </c>
      <c r="E25" s="65">
        <v>415166</v>
      </c>
      <c r="F25" s="66">
        <v>66.213766372968905</v>
      </c>
      <c r="G25" s="65">
        <v>372141.45630000002</v>
      </c>
      <c r="H25" s="66">
        <v>-26.131034141384902</v>
      </c>
      <c r="I25" s="65">
        <v>12183.556399999999</v>
      </c>
      <c r="J25" s="66">
        <v>4.4320434170923404</v>
      </c>
      <c r="K25" s="65">
        <v>38161.159099999997</v>
      </c>
      <c r="L25" s="66">
        <v>10.2544767464006</v>
      </c>
      <c r="M25" s="66">
        <v>-0.68073411061562905</v>
      </c>
      <c r="N25" s="65">
        <v>6128209.5960999997</v>
      </c>
      <c r="O25" s="65">
        <v>43298534.648500003</v>
      </c>
      <c r="P25" s="65">
        <v>24220</v>
      </c>
      <c r="Q25" s="65">
        <v>15193</v>
      </c>
      <c r="R25" s="66">
        <v>59.415520305403803</v>
      </c>
      <c r="S25" s="65">
        <v>11.350001870355101</v>
      </c>
      <c r="T25" s="65">
        <v>12.0390072730863</v>
      </c>
      <c r="U25" s="67">
        <v>-6.0705311822971399</v>
      </c>
    </row>
    <row r="26" spans="1:21" ht="12" thickBot="1">
      <c r="A26" s="50"/>
      <c r="B26" s="39" t="s">
        <v>24</v>
      </c>
      <c r="C26" s="40"/>
      <c r="D26" s="65">
        <v>669520.03469999996</v>
      </c>
      <c r="E26" s="65">
        <v>790897</v>
      </c>
      <c r="F26" s="66">
        <v>84.653252534780094</v>
      </c>
      <c r="G26" s="65">
        <v>704053.04209999996</v>
      </c>
      <c r="H26" s="66">
        <v>-4.90488717966437</v>
      </c>
      <c r="I26" s="65">
        <v>99871.257500000007</v>
      </c>
      <c r="J26" s="66">
        <v>14.9168437572971</v>
      </c>
      <c r="K26" s="65">
        <v>124970.6137</v>
      </c>
      <c r="L26" s="66">
        <v>17.750170260929</v>
      </c>
      <c r="M26" s="66">
        <v>-0.20084206564154899</v>
      </c>
      <c r="N26" s="65">
        <v>15755431.411</v>
      </c>
      <c r="O26" s="65">
        <v>85285772.909799993</v>
      </c>
      <c r="P26" s="65">
        <v>52219</v>
      </c>
      <c r="Q26" s="65">
        <v>34537</v>
      </c>
      <c r="R26" s="66">
        <v>51.197266699481702</v>
      </c>
      <c r="S26" s="65">
        <v>12.8213875160382</v>
      </c>
      <c r="T26" s="65">
        <v>12.8513253901613</v>
      </c>
      <c r="U26" s="67">
        <v>-0.23349948736515999</v>
      </c>
    </row>
    <row r="27" spans="1:21" ht="12" thickBot="1">
      <c r="A27" s="50"/>
      <c r="B27" s="39" t="s">
        <v>25</v>
      </c>
      <c r="C27" s="40"/>
      <c r="D27" s="65">
        <v>306010.31900000002</v>
      </c>
      <c r="E27" s="65">
        <v>466872</v>
      </c>
      <c r="F27" s="66">
        <v>65.544800073681898</v>
      </c>
      <c r="G27" s="65">
        <v>420165.4388</v>
      </c>
      <c r="H27" s="66">
        <v>-27.169088472871302</v>
      </c>
      <c r="I27" s="65">
        <v>96209.794099999999</v>
      </c>
      <c r="J27" s="66">
        <v>31.440048954689001</v>
      </c>
      <c r="K27" s="65">
        <v>119318.7779</v>
      </c>
      <c r="L27" s="66">
        <v>28.398046788611801</v>
      </c>
      <c r="M27" s="66">
        <v>-0.193674325254718</v>
      </c>
      <c r="N27" s="65">
        <v>7887958.5340999998</v>
      </c>
      <c r="O27" s="65">
        <v>35375629.225000001</v>
      </c>
      <c r="P27" s="65">
        <v>39815</v>
      </c>
      <c r="Q27" s="65">
        <v>33443</v>
      </c>
      <c r="R27" s="66">
        <v>19.053314594982499</v>
      </c>
      <c r="S27" s="65">
        <v>7.6858048223031501</v>
      </c>
      <c r="T27" s="65">
        <v>7.2950099572406799</v>
      </c>
      <c r="U27" s="67">
        <v>5.0846316566410801</v>
      </c>
    </row>
    <row r="28" spans="1:21" ht="12" thickBot="1">
      <c r="A28" s="50"/>
      <c r="B28" s="39" t="s">
        <v>26</v>
      </c>
      <c r="C28" s="40"/>
      <c r="D28" s="65">
        <v>1194426.6666999999</v>
      </c>
      <c r="E28" s="65">
        <v>1445000</v>
      </c>
      <c r="F28" s="66">
        <v>82.659284892733595</v>
      </c>
      <c r="G28" s="65">
        <v>1206146.8759000001</v>
      </c>
      <c r="H28" s="66">
        <v>-0.97170663326177098</v>
      </c>
      <c r="I28" s="65">
        <v>7327.9517999999998</v>
      </c>
      <c r="J28" s="66">
        <v>0.61351207272070496</v>
      </c>
      <c r="K28" s="65">
        <v>120166.41869999999</v>
      </c>
      <c r="L28" s="66">
        <v>9.9628346349058408</v>
      </c>
      <c r="M28" s="66">
        <v>-0.93901830578562495</v>
      </c>
      <c r="N28" s="65">
        <v>24525586.093800001</v>
      </c>
      <c r="O28" s="65">
        <v>120412169.1657</v>
      </c>
      <c r="P28" s="65">
        <v>62557</v>
      </c>
      <c r="Q28" s="65">
        <v>47954</v>
      </c>
      <c r="R28" s="66">
        <v>30.452099929098701</v>
      </c>
      <c r="S28" s="65">
        <v>19.0934134741116</v>
      </c>
      <c r="T28" s="65">
        <v>16.4432671330859</v>
      </c>
      <c r="U28" s="67">
        <v>13.879898136700501</v>
      </c>
    </row>
    <row r="29" spans="1:21" ht="12" thickBot="1">
      <c r="A29" s="50"/>
      <c r="B29" s="39" t="s">
        <v>27</v>
      </c>
      <c r="C29" s="40"/>
      <c r="D29" s="65">
        <v>881466.6433</v>
      </c>
      <c r="E29" s="65">
        <v>1028498</v>
      </c>
      <c r="F29" s="66">
        <v>85.704264208583794</v>
      </c>
      <c r="G29" s="65">
        <v>992699.72629999998</v>
      </c>
      <c r="H29" s="66">
        <v>-11.2051086600567</v>
      </c>
      <c r="I29" s="65">
        <v>111583.705</v>
      </c>
      <c r="J29" s="66">
        <v>12.6588686989059</v>
      </c>
      <c r="K29" s="65">
        <v>148753.4515</v>
      </c>
      <c r="L29" s="66">
        <v>14.9847378375368</v>
      </c>
      <c r="M29" s="66">
        <v>-0.249874850803042</v>
      </c>
      <c r="N29" s="65">
        <v>20815228.5189</v>
      </c>
      <c r="O29" s="65">
        <v>86056584.603</v>
      </c>
      <c r="P29" s="65">
        <v>131089</v>
      </c>
      <c r="Q29" s="65">
        <v>111435</v>
      </c>
      <c r="R29" s="66">
        <v>17.637187598151399</v>
      </c>
      <c r="S29" s="65">
        <v>6.7241846630914903</v>
      </c>
      <c r="T29" s="65">
        <v>6.3453678996724596</v>
      </c>
      <c r="U29" s="67">
        <v>5.6336460463128999</v>
      </c>
    </row>
    <row r="30" spans="1:21" ht="12" thickBot="1">
      <c r="A30" s="50"/>
      <c r="B30" s="39" t="s">
        <v>28</v>
      </c>
      <c r="C30" s="40"/>
      <c r="D30" s="65">
        <v>1652152.4132999999</v>
      </c>
      <c r="E30" s="65">
        <v>2294573</v>
      </c>
      <c r="F30" s="66">
        <v>72.002608472251694</v>
      </c>
      <c r="G30" s="65">
        <v>2055040.2856999999</v>
      </c>
      <c r="H30" s="66">
        <v>-19.604864936395401</v>
      </c>
      <c r="I30" s="65">
        <v>187740.16399999999</v>
      </c>
      <c r="J30" s="66">
        <v>11.3633683241735</v>
      </c>
      <c r="K30" s="65">
        <v>235500.66959999999</v>
      </c>
      <c r="L30" s="66">
        <v>11.459661946227101</v>
      </c>
      <c r="M30" s="66">
        <v>-0.20280411805674101</v>
      </c>
      <c r="N30" s="65">
        <v>35942794.460699998</v>
      </c>
      <c r="O30" s="65">
        <v>148300570.31990001</v>
      </c>
      <c r="P30" s="65">
        <v>78419</v>
      </c>
      <c r="Q30" s="65">
        <v>54555</v>
      </c>
      <c r="R30" s="66">
        <v>43.7430116396297</v>
      </c>
      <c r="S30" s="65">
        <v>21.0682667886609</v>
      </c>
      <c r="T30" s="65">
        <v>18.874947146916</v>
      </c>
      <c r="U30" s="67">
        <v>10.4105366793884</v>
      </c>
    </row>
    <row r="31" spans="1:21" ht="12" thickBot="1">
      <c r="A31" s="50"/>
      <c r="B31" s="39" t="s">
        <v>29</v>
      </c>
      <c r="C31" s="40"/>
      <c r="D31" s="65">
        <v>931490.38870000001</v>
      </c>
      <c r="E31" s="65">
        <v>2365856</v>
      </c>
      <c r="F31" s="66">
        <v>39.3722351952105</v>
      </c>
      <c r="G31" s="65">
        <v>2030134.9989</v>
      </c>
      <c r="H31" s="66">
        <v>-54.1168252749342</v>
      </c>
      <c r="I31" s="65">
        <v>29231.935600000001</v>
      </c>
      <c r="J31" s="66">
        <v>3.13818971774861</v>
      </c>
      <c r="K31" s="65">
        <v>-88328.384999999995</v>
      </c>
      <c r="L31" s="66">
        <v>-4.3508626297196704</v>
      </c>
      <c r="M31" s="66">
        <v>-1.3309461120567301</v>
      </c>
      <c r="N31" s="65">
        <v>28022985.172200002</v>
      </c>
      <c r="O31" s="65">
        <v>136950167.02160001</v>
      </c>
      <c r="P31" s="65">
        <v>34044</v>
      </c>
      <c r="Q31" s="65">
        <v>24820</v>
      </c>
      <c r="R31" s="66">
        <v>37.163577759871103</v>
      </c>
      <c r="S31" s="65">
        <v>27.361367309951799</v>
      </c>
      <c r="T31" s="65">
        <v>26.3408423972603</v>
      </c>
      <c r="U31" s="67">
        <v>3.7298023199314598</v>
      </c>
    </row>
    <row r="32" spans="1:21" ht="12" thickBot="1">
      <c r="A32" s="50"/>
      <c r="B32" s="39" t="s">
        <v>30</v>
      </c>
      <c r="C32" s="40"/>
      <c r="D32" s="65">
        <v>142200.2886</v>
      </c>
      <c r="E32" s="65">
        <v>219787</v>
      </c>
      <c r="F32" s="66">
        <v>64.699135344674602</v>
      </c>
      <c r="G32" s="65">
        <v>200738.01850000001</v>
      </c>
      <c r="H32" s="66">
        <v>-29.161257213466001</v>
      </c>
      <c r="I32" s="65">
        <v>42234.359100000001</v>
      </c>
      <c r="J32" s="66">
        <v>29.700614194112099</v>
      </c>
      <c r="K32" s="65">
        <v>49911.569900000002</v>
      </c>
      <c r="L32" s="66">
        <v>24.8640343632763</v>
      </c>
      <c r="M32" s="66">
        <v>-0.15381625573752999</v>
      </c>
      <c r="N32" s="65">
        <v>4088510.3259000001</v>
      </c>
      <c r="O32" s="65">
        <v>20288502.814300001</v>
      </c>
      <c r="P32" s="65">
        <v>27967</v>
      </c>
      <c r="Q32" s="65">
        <v>31147</v>
      </c>
      <c r="R32" s="66">
        <v>-10.2096510097281</v>
      </c>
      <c r="S32" s="65">
        <v>5.0845742696749703</v>
      </c>
      <c r="T32" s="65">
        <v>4.4270749093010604</v>
      </c>
      <c r="U32" s="67">
        <v>12.931256886054801</v>
      </c>
    </row>
    <row r="33" spans="1:21" ht="12" thickBot="1">
      <c r="A33" s="50"/>
      <c r="B33" s="39" t="s">
        <v>31</v>
      </c>
      <c r="C33" s="40"/>
      <c r="D33" s="65">
        <v>24.359100000000002</v>
      </c>
      <c r="E33" s="68"/>
      <c r="F33" s="68"/>
      <c r="G33" s="65">
        <v>184.6156</v>
      </c>
      <c r="H33" s="66">
        <v>-86.805502893579998</v>
      </c>
      <c r="I33" s="65">
        <v>3.7444000000000002</v>
      </c>
      <c r="J33" s="66">
        <v>15.3716680829752</v>
      </c>
      <c r="K33" s="65">
        <v>31.491</v>
      </c>
      <c r="L33" s="66">
        <v>17.057605099460702</v>
      </c>
      <c r="M33" s="66">
        <v>-0.88109618621193397</v>
      </c>
      <c r="N33" s="65">
        <v>615.98919999999998</v>
      </c>
      <c r="O33" s="65">
        <v>4702.7628999999997</v>
      </c>
      <c r="P33" s="65">
        <v>5</v>
      </c>
      <c r="Q33" s="65">
        <v>2</v>
      </c>
      <c r="R33" s="66">
        <v>150</v>
      </c>
      <c r="S33" s="65">
        <v>4.8718199999999996</v>
      </c>
      <c r="T33" s="65">
        <v>3.8462000000000001</v>
      </c>
      <c r="U33" s="67">
        <v>21.052091415528501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1</v>
      </c>
      <c r="O34" s="65">
        <v>4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204575.05100000001</v>
      </c>
      <c r="E35" s="65">
        <v>147406</v>
      </c>
      <c r="F35" s="66">
        <v>138.783394841458</v>
      </c>
      <c r="G35" s="65">
        <v>70654.7785</v>
      </c>
      <c r="H35" s="66">
        <v>189.541705944206</v>
      </c>
      <c r="I35" s="65">
        <v>5130.6468000000004</v>
      </c>
      <c r="J35" s="66">
        <v>2.5079533280918</v>
      </c>
      <c r="K35" s="65">
        <v>10609.407800000001</v>
      </c>
      <c r="L35" s="66">
        <v>15.0158390207111</v>
      </c>
      <c r="M35" s="66">
        <v>-0.51640592041338995</v>
      </c>
      <c r="N35" s="65">
        <v>3066535.5909000002</v>
      </c>
      <c r="O35" s="65">
        <v>23267173.044500001</v>
      </c>
      <c r="P35" s="65">
        <v>15107</v>
      </c>
      <c r="Q35" s="65">
        <v>7633</v>
      </c>
      <c r="R35" s="66">
        <v>97.916939604349494</v>
      </c>
      <c r="S35" s="65">
        <v>13.541738995167799</v>
      </c>
      <c r="T35" s="65">
        <v>13.2924203982707</v>
      </c>
      <c r="U35" s="67">
        <v>1.84111211260312</v>
      </c>
    </row>
    <row r="36" spans="1:21" ht="12" customHeight="1" thickBot="1">
      <c r="A36" s="50"/>
      <c r="B36" s="39" t="s">
        <v>37</v>
      </c>
      <c r="C36" s="40"/>
      <c r="D36" s="68"/>
      <c r="E36" s="65">
        <v>1156130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810582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606883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261342.74470000001</v>
      </c>
      <c r="E39" s="65">
        <v>791078</v>
      </c>
      <c r="F39" s="66">
        <v>33.036280202457903</v>
      </c>
      <c r="G39" s="65">
        <v>710346.16720000003</v>
      </c>
      <c r="H39" s="66">
        <v>-63.209100468558098</v>
      </c>
      <c r="I39" s="65">
        <v>12051.171399999999</v>
      </c>
      <c r="J39" s="66">
        <v>4.6112515630896</v>
      </c>
      <c r="K39" s="65">
        <v>35303.1495</v>
      </c>
      <c r="L39" s="66">
        <v>4.96985147947737</v>
      </c>
      <c r="M39" s="66">
        <v>-0.65863749918403203</v>
      </c>
      <c r="N39" s="65">
        <v>6383215.4741000002</v>
      </c>
      <c r="O39" s="65">
        <v>37826984.642899998</v>
      </c>
      <c r="P39" s="65">
        <v>432</v>
      </c>
      <c r="Q39" s="65">
        <v>307</v>
      </c>
      <c r="R39" s="66">
        <v>40.716612377850197</v>
      </c>
      <c r="S39" s="65">
        <v>604.96005717592595</v>
      </c>
      <c r="T39" s="65">
        <v>616.25602052117301</v>
      </c>
      <c r="U39" s="67">
        <v>-1.8672246557861201</v>
      </c>
    </row>
    <row r="40" spans="1:21" ht="12" thickBot="1">
      <c r="A40" s="50"/>
      <c r="B40" s="39" t="s">
        <v>34</v>
      </c>
      <c r="C40" s="40"/>
      <c r="D40" s="65">
        <v>521283.94689999998</v>
      </c>
      <c r="E40" s="65">
        <v>558486</v>
      </c>
      <c r="F40" s="66">
        <v>93.338767113231199</v>
      </c>
      <c r="G40" s="65">
        <v>715034.43629999994</v>
      </c>
      <c r="H40" s="66">
        <v>-27.096665498038998</v>
      </c>
      <c r="I40" s="65">
        <v>24978.660800000001</v>
      </c>
      <c r="J40" s="66">
        <v>4.7917571505020398</v>
      </c>
      <c r="K40" s="65">
        <v>47193.301599999999</v>
      </c>
      <c r="L40" s="66">
        <v>6.6001438817695703</v>
      </c>
      <c r="M40" s="66">
        <v>-0.47071597126826198</v>
      </c>
      <c r="N40" s="65">
        <v>10925350.968599999</v>
      </c>
      <c r="O40" s="65">
        <v>72644396.062099993</v>
      </c>
      <c r="P40" s="65">
        <v>2104</v>
      </c>
      <c r="Q40" s="65">
        <v>1638</v>
      </c>
      <c r="R40" s="66">
        <v>28.449328449328501</v>
      </c>
      <c r="S40" s="65">
        <v>247.75852989543699</v>
      </c>
      <c r="T40" s="65">
        <v>199.211317948718</v>
      </c>
      <c r="U40" s="67">
        <v>19.5945673261817</v>
      </c>
    </row>
    <row r="41" spans="1:21" ht="12" thickBot="1">
      <c r="A41" s="50"/>
      <c r="B41" s="39" t="s">
        <v>40</v>
      </c>
      <c r="C41" s="40"/>
      <c r="D41" s="68"/>
      <c r="E41" s="65">
        <v>385217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168509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68320.058900000004</v>
      </c>
      <c r="E43" s="70">
        <v>0</v>
      </c>
      <c r="F43" s="71"/>
      <c r="G43" s="70">
        <v>56191.4326</v>
      </c>
      <c r="H43" s="72">
        <v>21.584476029180301</v>
      </c>
      <c r="I43" s="70">
        <v>9503.3731000000007</v>
      </c>
      <c r="J43" s="72">
        <v>13.910077439936201</v>
      </c>
      <c r="K43" s="70">
        <v>5903.8775999999998</v>
      </c>
      <c r="L43" s="72">
        <v>10.5067219802472</v>
      </c>
      <c r="M43" s="72">
        <v>0.60968328679442796</v>
      </c>
      <c r="N43" s="70">
        <v>764801.9926</v>
      </c>
      <c r="O43" s="70">
        <v>5231905.4040000001</v>
      </c>
      <c r="P43" s="70">
        <v>48</v>
      </c>
      <c r="Q43" s="70">
        <v>17</v>
      </c>
      <c r="R43" s="72">
        <v>182.35294117647101</v>
      </c>
      <c r="S43" s="70">
        <v>1423.33456041667</v>
      </c>
      <c r="T43" s="70">
        <v>432.28701176470599</v>
      </c>
      <c r="U43" s="73">
        <v>69.628573366604797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70550</v>
      </c>
      <c r="D2" s="32">
        <v>626688.93777777802</v>
      </c>
      <c r="E2" s="32">
        <v>567695.08140769205</v>
      </c>
      <c r="F2" s="32">
        <v>58993.856370085501</v>
      </c>
      <c r="G2" s="32">
        <v>567695.08140769205</v>
      </c>
      <c r="H2" s="32">
        <v>9.4135787013053293E-2</v>
      </c>
    </row>
    <row r="3" spans="1:8" ht="14.25">
      <c r="A3" s="32">
        <v>2</v>
      </c>
      <c r="B3" s="33">
        <v>13</v>
      </c>
      <c r="C3" s="32">
        <v>9891.0959999999995</v>
      </c>
      <c r="D3" s="32">
        <v>90420.0734276984</v>
      </c>
      <c r="E3" s="32">
        <v>68922.660162158703</v>
      </c>
      <c r="F3" s="32">
        <v>21497.413265539701</v>
      </c>
      <c r="G3" s="32">
        <v>68922.660162158703</v>
      </c>
      <c r="H3" s="32">
        <v>0.23775045131686801</v>
      </c>
    </row>
    <row r="4" spans="1:8" ht="14.25">
      <c r="A4" s="32">
        <v>3</v>
      </c>
      <c r="B4" s="33">
        <v>14</v>
      </c>
      <c r="C4" s="32">
        <v>127400</v>
      </c>
      <c r="D4" s="32">
        <v>158039.923726496</v>
      </c>
      <c r="E4" s="32">
        <v>117783.90300683799</v>
      </c>
      <c r="F4" s="32">
        <v>40256.020719658103</v>
      </c>
      <c r="G4" s="32">
        <v>117783.90300683799</v>
      </c>
      <c r="H4" s="32">
        <v>0.25472057800613301</v>
      </c>
    </row>
    <row r="5" spans="1:8" ht="14.25">
      <c r="A5" s="32">
        <v>4</v>
      </c>
      <c r="B5" s="33">
        <v>15</v>
      </c>
      <c r="C5" s="32">
        <v>3418</v>
      </c>
      <c r="D5" s="32">
        <v>48375.533824786296</v>
      </c>
      <c r="E5" s="32">
        <v>37784.107854700902</v>
      </c>
      <c r="F5" s="32">
        <v>10591.4259700855</v>
      </c>
      <c r="G5" s="32">
        <v>37784.107854700902</v>
      </c>
      <c r="H5" s="32">
        <v>0.218941790047156</v>
      </c>
    </row>
    <row r="6" spans="1:8" ht="14.25">
      <c r="A6" s="32">
        <v>5</v>
      </c>
      <c r="B6" s="33">
        <v>16</v>
      </c>
      <c r="C6" s="32">
        <v>17802</v>
      </c>
      <c r="D6" s="32">
        <v>1721282.29362051</v>
      </c>
      <c r="E6" s="32">
        <v>2198142.5557273501</v>
      </c>
      <c r="F6" s="32">
        <v>-476860.262106838</v>
      </c>
      <c r="G6" s="32">
        <v>2198142.5557273501</v>
      </c>
      <c r="H6" s="32">
        <v>-0.27703780133810502</v>
      </c>
    </row>
    <row r="7" spans="1:8" ht="14.25">
      <c r="A7" s="32">
        <v>6</v>
      </c>
      <c r="B7" s="33">
        <v>17</v>
      </c>
      <c r="C7" s="32">
        <v>23651</v>
      </c>
      <c r="D7" s="32">
        <v>274595.226989744</v>
      </c>
      <c r="E7" s="32">
        <v>245869.26487265</v>
      </c>
      <c r="F7" s="32">
        <v>28725.962117094001</v>
      </c>
      <c r="G7" s="32">
        <v>245869.26487265</v>
      </c>
      <c r="H7" s="32">
        <v>0.104612022692466</v>
      </c>
    </row>
    <row r="8" spans="1:8" ht="14.25">
      <c r="A8" s="32">
        <v>7</v>
      </c>
      <c r="B8" s="33">
        <v>18</v>
      </c>
      <c r="C8" s="32">
        <v>31352</v>
      </c>
      <c r="D8" s="32">
        <v>122604.521217949</v>
      </c>
      <c r="E8" s="32">
        <v>95602.530223931593</v>
      </c>
      <c r="F8" s="32">
        <v>27001.990994017098</v>
      </c>
      <c r="G8" s="32">
        <v>95602.530223931593</v>
      </c>
      <c r="H8" s="32">
        <v>0.22023650291017299</v>
      </c>
    </row>
    <row r="9" spans="1:8" ht="14.25">
      <c r="A9" s="32">
        <v>8</v>
      </c>
      <c r="B9" s="33">
        <v>19</v>
      </c>
      <c r="C9" s="32">
        <v>28677</v>
      </c>
      <c r="D9" s="32">
        <v>137382.92404871801</v>
      </c>
      <c r="E9" s="32">
        <v>129715.550604274</v>
      </c>
      <c r="F9" s="32">
        <v>7667.3734444444399</v>
      </c>
      <c r="G9" s="32">
        <v>129715.550604274</v>
      </c>
      <c r="H9" s="32">
        <v>5.5810236225031E-2</v>
      </c>
    </row>
    <row r="10" spans="1:8" ht="14.25">
      <c r="A10" s="32">
        <v>9</v>
      </c>
      <c r="B10" s="33">
        <v>21</v>
      </c>
      <c r="C10" s="32">
        <v>205816</v>
      </c>
      <c r="D10" s="32">
        <v>905800.68290000001</v>
      </c>
      <c r="E10" s="32">
        <v>855616.94620000001</v>
      </c>
      <c r="F10" s="32">
        <v>50183.736700000001</v>
      </c>
      <c r="G10" s="32">
        <v>855616.94620000001</v>
      </c>
      <c r="H10" s="32">
        <v>5.5402626259159302E-2</v>
      </c>
    </row>
    <row r="11" spans="1:8" ht="14.25">
      <c r="A11" s="32">
        <v>10</v>
      </c>
      <c r="B11" s="33">
        <v>22</v>
      </c>
      <c r="C11" s="32">
        <v>45753</v>
      </c>
      <c r="D11" s="32">
        <v>626773.06171111099</v>
      </c>
      <c r="E11" s="32">
        <v>578334.19647777802</v>
      </c>
      <c r="F11" s="32">
        <v>48438.865233333301</v>
      </c>
      <c r="G11" s="32">
        <v>578334.19647777802</v>
      </c>
      <c r="H11" s="32">
        <v>7.7282940496985697E-2</v>
      </c>
    </row>
    <row r="12" spans="1:8" ht="14.25">
      <c r="A12" s="32">
        <v>11</v>
      </c>
      <c r="B12" s="33">
        <v>23</v>
      </c>
      <c r="C12" s="32">
        <v>328190.56900000002</v>
      </c>
      <c r="D12" s="32">
        <v>2495701.3514726502</v>
      </c>
      <c r="E12" s="32">
        <v>2238818.5162393199</v>
      </c>
      <c r="F12" s="32">
        <v>256882.835233333</v>
      </c>
      <c r="G12" s="32">
        <v>2238818.5162393199</v>
      </c>
      <c r="H12" s="32">
        <v>0.102930118253834</v>
      </c>
    </row>
    <row r="13" spans="1:8" ht="14.25">
      <c r="A13" s="32">
        <v>12</v>
      </c>
      <c r="B13" s="33">
        <v>24</v>
      </c>
      <c r="C13" s="32">
        <v>25643.655999999999</v>
      </c>
      <c r="D13" s="32">
        <v>1053463.77239316</v>
      </c>
      <c r="E13" s="32">
        <v>989493.152990598</v>
      </c>
      <c r="F13" s="32">
        <v>63970.619402564102</v>
      </c>
      <c r="G13" s="32">
        <v>989493.152990598</v>
      </c>
      <c r="H13" s="32">
        <v>6.0724080959368501E-2</v>
      </c>
    </row>
    <row r="14" spans="1:8" ht="14.25">
      <c r="A14" s="32">
        <v>13</v>
      </c>
      <c r="B14" s="33">
        <v>25</v>
      </c>
      <c r="C14" s="32">
        <v>71446</v>
      </c>
      <c r="D14" s="32">
        <v>864683.62520000001</v>
      </c>
      <c r="E14" s="32">
        <v>799177.83689999999</v>
      </c>
      <c r="F14" s="32">
        <v>65505.7883</v>
      </c>
      <c r="G14" s="32">
        <v>799177.83689999999</v>
      </c>
      <c r="H14" s="32">
        <v>7.5756943222844805E-2</v>
      </c>
    </row>
    <row r="15" spans="1:8" ht="14.25">
      <c r="A15" s="32">
        <v>14</v>
      </c>
      <c r="B15" s="33">
        <v>26</v>
      </c>
      <c r="C15" s="32">
        <v>80852</v>
      </c>
      <c r="D15" s="32">
        <v>385630.75155073701</v>
      </c>
      <c r="E15" s="32">
        <v>352151.16583805298</v>
      </c>
      <c r="F15" s="32">
        <v>33479.585712684398</v>
      </c>
      <c r="G15" s="32">
        <v>352151.16583805298</v>
      </c>
      <c r="H15" s="32">
        <v>8.6817728041793496E-2</v>
      </c>
    </row>
    <row r="16" spans="1:8" ht="14.25">
      <c r="A16" s="32">
        <v>15</v>
      </c>
      <c r="B16" s="33">
        <v>27</v>
      </c>
      <c r="C16" s="32">
        <v>205250.07800000001</v>
      </c>
      <c r="D16" s="32">
        <v>1321922.3869666699</v>
      </c>
      <c r="E16" s="32">
        <v>1194153.0618</v>
      </c>
      <c r="F16" s="32">
        <v>127769.325166667</v>
      </c>
      <c r="G16" s="32">
        <v>1194153.0618</v>
      </c>
      <c r="H16" s="32">
        <v>9.6654180628448993E-2</v>
      </c>
    </row>
    <row r="17" spans="1:8" ht="14.25">
      <c r="A17" s="32">
        <v>16</v>
      </c>
      <c r="B17" s="33">
        <v>29</v>
      </c>
      <c r="C17" s="32">
        <v>241626</v>
      </c>
      <c r="D17" s="32">
        <v>3116664.28764957</v>
      </c>
      <c r="E17" s="32">
        <v>3157912.75434701</v>
      </c>
      <c r="F17" s="32">
        <v>-41248.466697435899</v>
      </c>
      <c r="G17" s="32">
        <v>3157912.75434701</v>
      </c>
      <c r="H17" s="32">
        <v>-1.3234812251319899E-2</v>
      </c>
    </row>
    <row r="18" spans="1:8" ht="14.25">
      <c r="A18" s="32">
        <v>17</v>
      </c>
      <c r="B18" s="33">
        <v>31</v>
      </c>
      <c r="C18" s="32">
        <v>40034.777999999998</v>
      </c>
      <c r="D18" s="32">
        <v>283762.96027840598</v>
      </c>
      <c r="E18" s="32">
        <v>235962.28047026601</v>
      </c>
      <c r="F18" s="32">
        <v>47800.679808140099</v>
      </c>
      <c r="G18" s="32">
        <v>235962.28047026601</v>
      </c>
      <c r="H18" s="32">
        <v>0.168452851497045</v>
      </c>
    </row>
    <row r="19" spans="1:8" ht="14.25">
      <c r="A19" s="32">
        <v>18</v>
      </c>
      <c r="B19" s="33">
        <v>32</v>
      </c>
      <c r="C19" s="32">
        <v>21792.703000000001</v>
      </c>
      <c r="D19" s="32">
        <v>274897.04933729698</v>
      </c>
      <c r="E19" s="32">
        <v>262713.48053193197</v>
      </c>
      <c r="F19" s="32">
        <v>12183.568805364799</v>
      </c>
      <c r="G19" s="32">
        <v>262713.48053193197</v>
      </c>
      <c r="H19" s="32">
        <v>4.4320478647319701E-2</v>
      </c>
    </row>
    <row r="20" spans="1:8" ht="14.25">
      <c r="A20" s="32">
        <v>19</v>
      </c>
      <c r="B20" s="33">
        <v>33</v>
      </c>
      <c r="C20" s="32">
        <v>73504.365000000005</v>
      </c>
      <c r="D20" s="32">
        <v>669520.05695424695</v>
      </c>
      <c r="E20" s="32">
        <v>569648.84367248404</v>
      </c>
      <c r="F20" s="32">
        <v>99871.213281763296</v>
      </c>
      <c r="G20" s="32">
        <v>569648.84367248404</v>
      </c>
      <c r="H20" s="32">
        <v>0.14916836657006699</v>
      </c>
    </row>
    <row r="21" spans="1:8" ht="14.25">
      <c r="A21" s="32">
        <v>20</v>
      </c>
      <c r="B21" s="33">
        <v>34</v>
      </c>
      <c r="C21" s="32">
        <v>54301.360999999997</v>
      </c>
      <c r="D21" s="32">
        <v>306010.29604542803</v>
      </c>
      <c r="E21" s="32">
        <v>209800.529312517</v>
      </c>
      <c r="F21" s="32">
        <v>96209.766732910299</v>
      </c>
      <c r="G21" s="32">
        <v>209800.529312517</v>
      </c>
      <c r="H21" s="32">
        <v>0.31440042369890597</v>
      </c>
    </row>
    <row r="22" spans="1:8" ht="14.25">
      <c r="A22" s="32">
        <v>21</v>
      </c>
      <c r="B22" s="33">
        <v>35</v>
      </c>
      <c r="C22" s="32">
        <v>69901.86</v>
      </c>
      <c r="D22" s="32">
        <v>1194426.6659442501</v>
      </c>
      <c r="E22" s="32">
        <v>1187098.6825743399</v>
      </c>
      <c r="F22" s="32">
        <v>7327.9833699114997</v>
      </c>
      <c r="G22" s="32">
        <v>1187098.6825743399</v>
      </c>
      <c r="H22" s="32">
        <v>6.1351471621059299E-3</v>
      </c>
    </row>
    <row r="23" spans="1:8" ht="14.25">
      <c r="A23" s="32">
        <v>22</v>
      </c>
      <c r="B23" s="33">
        <v>36</v>
      </c>
      <c r="C23" s="32">
        <v>193350.226</v>
      </c>
      <c r="D23" s="32">
        <v>881466.64030176995</v>
      </c>
      <c r="E23" s="32">
        <v>769882.92652110301</v>
      </c>
      <c r="F23" s="32">
        <v>111583.71378066701</v>
      </c>
      <c r="G23" s="32">
        <v>769882.92652110301</v>
      </c>
      <c r="H23" s="32">
        <v>0.12658869738106801</v>
      </c>
    </row>
    <row r="24" spans="1:8" ht="14.25">
      <c r="A24" s="32">
        <v>23</v>
      </c>
      <c r="B24" s="33">
        <v>37</v>
      </c>
      <c r="C24" s="32">
        <v>143259.41699999999</v>
      </c>
      <c r="D24" s="32">
        <v>1652152.3808114999</v>
      </c>
      <c r="E24" s="32">
        <v>1464412.2439322399</v>
      </c>
      <c r="F24" s="32">
        <v>187740.136879269</v>
      </c>
      <c r="G24" s="32">
        <v>1464412.2439322399</v>
      </c>
      <c r="H24" s="32">
        <v>0.11363366906087401</v>
      </c>
    </row>
    <row r="25" spans="1:8" ht="14.25">
      <c r="A25" s="32">
        <v>24</v>
      </c>
      <c r="B25" s="33">
        <v>38</v>
      </c>
      <c r="C25" s="32">
        <v>257047.073</v>
      </c>
      <c r="D25" s="32">
        <v>931490.35609999998</v>
      </c>
      <c r="E25" s="32">
        <v>902258.49329999997</v>
      </c>
      <c r="F25" s="32">
        <v>29231.862799999999</v>
      </c>
      <c r="G25" s="32">
        <v>902258.49329999997</v>
      </c>
      <c r="H25" s="32">
        <v>3.1381820121454698E-2</v>
      </c>
    </row>
    <row r="26" spans="1:8" ht="14.25">
      <c r="A26" s="32">
        <v>25</v>
      </c>
      <c r="B26" s="33">
        <v>39</v>
      </c>
      <c r="C26" s="32">
        <v>92134.566000000006</v>
      </c>
      <c r="D26" s="32">
        <v>142200.18928717199</v>
      </c>
      <c r="E26" s="32">
        <v>99965.921012872597</v>
      </c>
      <c r="F26" s="32">
        <v>42234.268274299298</v>
      </c>
      <c r="G26" s="32">
        <v>99965.921012872597</v>
      </c>
      <c r="H26" s="32">
        <v>0.29700571065350401</v>
      </c>
    </row>
    <row r="27" spans="1:8" ht="14.25">
      <c r="A27" s="32">
        <v>26</v>
      </c>
      <c r="B27" s="33">
        <v>40</v>
      </c>
      <c r="C27" s="32">
        <v>6</v>
      </c>
      <c r="D27" s="32">
        <v>24.359000000000002</v>
      </c>
      <c r="E27" s="32">
        <v>20.614699999999999</v>
      </c>
      <c r="F27" s="32">
        <v>3.7443</v>
      </c>
      <c r="G27" s="32">
        <v>20.614699999999999</v>
      </c>
      <c r="H27" s="32">
        <v>0.15371320661767701</v>
      </c>
    </row>
    <row r="28" spans="1:8" ht="14.25">
      <c r="A28" s="32">
        <v>27</v>
      </c>
      <c r="B28" s="33">
        <v>42</v>
      </c>
      <c r="C28" s="32">
        <v>16199.865</v>
      </c>
      <c r="D28" s="32">
        <v>204575.0515</v>
      </c>
      <c r="E28" s="32">
        <v>199444.4031</v>
      </c>
      <c r="F28" s="32">
        <v>5130.6484</v>
      </c>
      <c r="G28" s="32">
        <v>199444.4031</v>
      </c>
      <c r="H28" s="32">
        <v>2.5079541040711899E-2</v>
      </c>
    </row>
    <row r="29" spans="1:8" ht="14.25">
      <c r="A29" s="32">
        <v>28</v>
      </c>
      <c r="B29" s="33">
        <v>75</v>
      </c>
      <c r="C29" s="32">
        <v>448</v>
      </c>
      <c r="D29" s="32">
        <v>261342.743589744</v>
      </c>
      <c r="E29" s="32">
        <v>249291.576581197</v>
      </c>
      <c r="F29" s="32">
        <v>12051.167008547</v>
      </c>
      <c r="G29" s="32">
        <v>249291.576581197</v>
      </c>
      <c r="H29" s="32">
        <v>4.6112499023370501E-2</v>
      </c>
    </row>
    <row r="30" spans="1:8" ht="14.25">
      <c r="A30" s="32">
        <v>29</v>
      </c>
      <c r="B30" s="33">
        <v>76</v>
      </c>
      <c r="C30" s="32">
        <v>2229</v>
      </c>
      <c r="D30" s="32">
        <v>521283.94014957303</v>
      </c>
      <c r="E30" s="32">
        <v>496305.28814615402</v>
      </c>
      <c r="F30" s="32">
        <v>24978.6520034188</v>
      </c>
      <c r="G30" s="32">
        <v>496305.28814615402</v>
      </c>
      <c r="H30" s="32">
        <v>4.7917555250698199E-2</v>
      </c>
    </row>
    <row r="31" spans="1:8" ht="14.25">
      <c r="A31" s="32">
        <v>30</v>
      </c>
      <c r="B31" s="33">
        <v>99</v>
      </c>
      <c r="C31" s="32">
        <v>48</v>
      </c>
      <c r="D31" s="32">
        <v>68320.058997050102</v>
      </c>
      <c r="E31" s="32">
        <v>58816.685984418698</v>
      </c>
      <c r="F31" s="32">
        <v>9503.3730126314204</v>
      </c>
      <c r="G31" s="32">
        <v>58816.685984418698</v>
      </c>
      <c r="H31" s="32">
        <v>0.139100772922953</v>
      </c>
    </row>
    <row r="32" spans="1:8" ht="14.25">
      <c r="A32" s="32">
        <v>31</v>
      </c>
      <c r="B32" s="33">
        <v>99</v>
      </c>
      <c r="C32" s="32">
        <v>28</v>
      </c>
      <c r="D32" s="32">
        <v>19969.115800620199</v>
      </c>
      <c r="E32" s="32">
        <v>17645.2800847137</v>
      </c>
      <c r="F32" s="32">
        <v>2323.8357159065099</v>
      </c>
      <c r="G32" s="32">
        <v>17645.2800847137</v>
      </c>
      <c r="H32" s="32">
        <v>0.116371487806903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2014-05-01T03:12:15Z</dcterms:modified>
</cp:coreProperties>
</file>