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<sst xmlns="http://schemas.openxmlformats.org/spreadsheetml/2006/main" count="114" uniqueCount="71">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</sst>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0" sqref="K10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18387558.669799998</v>
      </c>
      <c r="F3" s="25">
        <f>RA!I7</f>
        <v>1915923.0497999999</v>
      </c>
      <c r="G3" s="16">
        <f>E3-F3</f>
        <v>16471635.619999999</v>
      </c>
      <c r="H3" s="27">
        <f>RA!J7</f>
        <v>10.4196706273288</v>
      </c>
      <c r="I3" s="20">
        <f>SUM(I4:I39)</f>
        <v>18387563.579768475</v>
      </c>
      <c r="J3" s="21">
        <f>SUM(J4:J39)</f>
        <v>16471635.735011239</v>
      </c>
      <c r="K3" s="22">
        <f>E3-I3</f>
        <v>-4.909968476742506</v>
      </c>
      <c r="L3" s="22">
        <f>G3-J3</f>
        <v>-0.11501123942434788</v>
      </c>
    </row>
    <row r="4" spans="1:12" x14ac:dyDescent="0.15">
      <c r="A4" s="39">
        <f>RA!A8</f>
        <v>41784</v>
      </c>
      <c r="B4" s="12">
        <v>12</v>
      </c>
      <c r="C4" s="36" t="s">
        <v>6</v>
      </c>
      <c r="D4" s="36"/>
      <c r="E4" s="15">
        <f>VLOOKUP(C4,RA!B8:D39,3,0)</f>
        <v>619616.85860000004</v>
      </c>
      <c r="F4" s="25">
        <f>VLOOKUP(C4,RA!B8:I43,8,0)</f>
        <v>144422.94459999999</v>
      </c>
      <c r="G4" s="16">
        <f t="shared" ref="G4:G39" si="0">E4-F4</f>
        <v>475193.91400000005</v>
      </c>
      <c r="H4" s="27">
        <f>RA!J8</f>
        <v>23.308427231356799</v>
      </c>
      <c r="I4" s="20">
        <f>VLOOKUP(B4,RMS!B:D,3,FALSE)</f>
        <v>619617.44415128196</v>
      </c>
      <c r="J4" s="21">
        <f>VLOOKUP(B4,RMS!B:E,4,FALSE)</f>
        <v>475193.91974786302</v>
      </c>
      <c r="K4" s="22">
        <f t="shared" ref="K4:K39" si="1">E4-I4</f>
        <v>-0.58555128192529082</v>
      </c>
      <c r="L4" s="22">
        <f t="shared" ref="L4:L39" si="2">G4-J4</f>
        <v>-5.7478629751130939E-3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112169.12940000001</v>
      </c>
      <c r="F5" s="25">
        <f>VLOOKUP(C5,RA!B9:I44,8,0)</f>
        <v>22990.638500000001</v>
      </c>
      <c r="G5" s="16">
        <f t="shared" si="0"/>
        <v>89178.490900000004</v>
      </c>
      <c r="H5" s="27">
        <f>RA!J9</f>
        <v>20.496404512523601</v>
      </c>
      <c r="I5" s="20">
        <f>VLOOKUP(B5,RMS!B:D,3,FALSE)</f>
        <v>112169.15917420801</v>
      </c>
      <c r="J5" s="21">
        <f>VLOOKUP(B5,RMS!B:E,4,FALSE)</f>
        <v>89178.487570516605</v>
      </c>
      <c r="K5" s="22">
        <f t="shared" si="1"/>
        <v>-2.9774208000162616E-2</v>
      </c>
      <c r="L5" s="22">
        <f t="shared" si="2"/>
        <v>3.3294833992840722E-3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191164.8561</v>
      </c>
      <c r="F6" s="25">
        <f>VLOOKUP(C6,RA!B10:I45,8,0)</f>
        <v>45008.046900000001</v>
      </c>
      <c r="G6" s="16">
        <f t="shared" si="0"/>
        <v>146156.80920000002</v>
      </c>
      <c r="H6" s="27">
        <f>RA!J10</f>
        <v>23.5441010540431</v>
      </c>
      <c r="I6" s="20">
        <f>VLOOKUP(B6,RMS!B:D,3,FALSE)</f>
        <v>191167.232201709</v>
      </c>
      <c r="J6" s="21">
        <f>VLOOKUP(B6,RMS!B:E,4,FALSE)</f>
        <v>146156.80873589701</v>
      </c>
      <c r="K6" s="22">
        <f t="shared" si="1"/>
        <v>-2.3761017090000678</v>
      </c>
      <c r="L6" s="22">
        <f t="shared" si="2"/>
        <v>4.6410301001742482E-4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90718.843599999993</v>
      </c>
      <c r="F7" s="25">
        <f>VLOOKUP(C7,RA!B11:I46,8,0)</f>
        <v>17588.484799999998</v>
      </c>
      <c r="G7" s="16">
        <f t="shared" si="0"/>
        <v>73130.358799999987</v>
      </c>
      <c r="H7" s="27">
        <f>RA!J11</f>
        <v>19.387906747964799</v>
      </c>
      <c r="I7" s="20">
        <f>VLOOKUP(B7,RMS!B:D,3,FALSE)</f>
        <v>90718.837280341904</v>
      </c>
      <c r="J7" s="21">
        <f>VLOOKUP(B7,RMS!B:E,4,FALSE)</f>
        <v>73130.359147008494</v>
      </c>
      <c r="K7" s="22">
        <f t="shared" si="1"/>
        <v>6.3196580886142328E-3</v>
      </c>
      <c r="L7" s="22">
        <f t="shared" si="2"/>
        <v>-3.4700850665103644E-4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202676.9295</v>
      </c>
      <c r="F8" s="25">
        <f>VLOOKUP(C8,RA!B12:I47,8,0)</f>
        <v>44053.929499999998</v>
      </c>
      <c r="G8" s="16">
        <f t="shared" si="0"/>
        <v>158623</v>
      </c>
      <c r="H8" s="27">
        <f>RA!J12</f>
        <v>21.736035575770799</v>
      </c>
      <c r="I8" s="20">
        <f>VLOOKUP(B8,RMS!B:D,3,FALSE)</f>
        <v>202676.94243846199</v>
      </c>
      <c r="J8" s="21">
        <f>VLOOKUP(B8,RMS!B:E,4,FALSE)</f>
        <v>158622.99991880299</v>
      </c>
      <c r="K8" s="22">
        <f t="shared" si="1"/>
        <v>-1.2938461994053796E-2</v>
      </c>
      <c r="L8" s="22">
        <f t="shared" si="2"/>
        <v>8.1197009421885014E-5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347154.43459999998</v>
      </c>
      <c r="F9" s="25">
        <f>VLOOKUP(C9,RA!B13:I48,8,0)</f>
        <v>87747.013699999996</v>
      </c>
      <c r="G9" s="16">
        <f t="shared" si="0"/>
        <v>259407.42089999997</v>
      </c>
      <c r="H9" s="27">
        <f>RA!J13</f>
        <v>25.2760745519798</v>
      </c>
      <c r="I9" s="20">
        <f>VLOOKUP(B9,RMS!B:D,3,FALSE)</f>
        <v>347154.64973333298</v>
      </c>
      <c r="J9" s="21">
        <f>VLOOKUP(B9,RMS!B:E,4,FALSE)</f>
        <v>259407.42042649601</v>
      </c>
      <c r="K9" s="22">
        <f t="shared" si="1"/>
        <v>-0.21513333299662918</v>
      </c>
      <c r="L9" s="22">
        <f t="shared" si="2"/>
        <v>4.735039547085762E-4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205286.94940000001</v>
      </c>
      <c r="F10" s="25">
        <f>VLOOKUP(C10,RA!B14:I49,8,0)</f>
        <v>37628.956599999998</v>
      </c>
      <c r="G10" s="16">
        <f t="shared" si="0"/>
        <v>167657.99280000001</v>
      </c>
      <c r="H10" s="27">
        <f>RA!J14</f>
        <v>18.3299312060409</v>
      </c>
      <c r="I10" s="20">
        <f>VLOOKUP(B10,RMS!B:D,3,FALSE)</f>
        <v>205286.95434444401</v>
      </c>
      <c r="J10" s="21">
        <f>VLOOKUP(B10,RMS!B:E,4,FALSE)</f>
        <v>167657.98834359</v>
      </c>
      <c r="K10" s="22">
        <f t="shared" si="1"/>
        <v>-4.9444439937360585E-3</v>
      </c>
      <c r="L10" s="22">
        <f t="shared" si="2"/>
        <v>4.4564100098796189E-3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153026.6819</v>
      </c>
      <c r="F11" s="25">
        <f>VLOOKUP(C11,RA!B15:I50,8,0)</f>
        <v>23344.856500000002</v>
      </c>
      <c r="G11" s="16">
        <f t="shared" si="0"/>
        <v>129681.8254</v>
      </c>
      <c r="H11" s="27">
        <f>RA!J15</f>
        <v>15.255415728908901</v>
      </c>
      <c r="I11" s="20">
        <f>VLOOKUP(B11,RMS!B:D,3,FALSE)</f>
        <v>153026.79081709401</v>
      </c>
      <c r="J11" s="21">
        <f>VLOOKUP(B11,RMS!B:E,4,FALSE)</f>
        <v>129681.826075214</v>
      </c>
      <c r="K11" s="22">
        <f t="shared" si="1"/>
        <v>-0.10891709401039407</v>
      </c>
      <c r="L11" s="22">
        <f t="shared" si="2"/>
        <v>-6.7521400342229754E-4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1017472.7938</v>
      </c>
      <c r="F12" s="25">
        <f>VLOOKUP(C12,RA!B16:I51,8,0)</f>
        <v>13914.4434</v>
      </c>
      <c r="G12" s="16">
        <f t="shared" si="0"/>
        <v>1003558.3504</v>
      </c>
      <c r="H12" s="27">
        <f>RA!J16</f>
        <v>1.3675494307845899</v>
      </c>
      <c r="I12" s="20">
        <f>VLOOKUP(B12,RMS!B:D,3,FALSE)</f>
        <v>1017472.7053</v>
      </c>
      <c r="J12" s="21">
        <f>VLOOKUP(B12,RMS!B:E,4,FALSE)</f>
        <v>1003558.3504</v>
      </c>
      <c r="K12" s="22">
        <f t="shared" si="1"/>
        <v>8.8499999954365194E-2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503762.21340000001</v>
      </c>
      <c r="F13" s="25">
        <f>VLOOKUP(C13,RA!B17:I52,8,0)</f>
        <v>43306.172700000003</v>
      </c>
      <c r="G13" s="16">
        <f t="shared" si="0"/>
        <v>460456.04070000001</v>
      </c>
      <c r="H13" s="27">
        <f>RA!J17</f>
        <v>8.5965504255901397</v>
      </c>
      <c r="I13" s="20">
        <f>VLOOKUP(B13,RMS!B:D,3,FALSE)</f>
        <v>503762.28553162399</v>
      </c>
      <c r="J13" s="21">
        <f>VLOOKUP(B13,RMS!B:E,4,FALSE)</f>
        <v>460456.04085982899</v>
      </c>
      <c r="K13" s="22">
        <f t="shared" si="1"/>
        <v>-7.2131623979657888E-2</v>
      </c>
      <c r="L13" s="22">
        <f t="shared" si="2"/>
        <v>-1.5982898185029626E-4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2042152.2981</v>
      </c>
      <c r="F14" s="25">
        <f>VLOOKUP(C14,RA!B18:I53,8,0)</f>
        <v>271586.27970000001</v>
      </c>
      <c r="G14" s="16">
        <f t="shared" si="0"/>
        <v>1770566.0183999999</v>
      </c>
      <c r="H14" s="27">
        <f>RA!J18</f>
        <v>13.2990218189251</v>
      </c>
      <c r="I14" s="20">
        <f>VLOOKUP(B14,RMS!B:D,3,FALSE)</f>
        <v>2042152.72170427</v>
      </c>
      <c r="J14" s="21">
        <f>VLOOKUP(B14,RMS!B:E,4,FALSE)</f>
        <v>1770565.84956838</v>
      </c>
      <c r="K14" s="22">
        <f t="shared" si="1"/>
        <v>-0.42360426997765899</v>
      </c>
      <c r="L14" s="22">
        <f t="shared" si="2"/>
        <v>0.16883161989971995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549937.85360000003</v>
      </c>
      <c r="F15" s="25">
        <f>VLOOKUP(C15,RA!B19:I54,8,0)</f>
        <v>50647.4516</v>
      </c>
      <c r="G15" s="16">
        <f t="shared" si="0"/>
        <v>499290.402</v>
      </c>
      <c r="H15" s="27">
        <f>RA!J19</f>
        <v>9.2096681958610294</v>
      </c>
      <c r="I15" s="20">
        <f>VLOOKUP(B15,RMS!B:D,3,FALSE)</f>
        <v>549937.88086324802</v>
      </c>
      <c r="J15" s="21">
        <f>VLOOKUP(B15,RMS!B:E,4,FALSE)</f>
        <v>499290.40121111099</v>
      </c>
      <c r="K15" s="22">
        <f t="shared" si="1"/>
        <v>-2.7263247990049422E-2</v>
      </c>
      <c r="L15" s="22">
        <f t="shared" si="2"/>
        <v>7.888890104368329E-4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951907.13020000001</v>
      </c>
      <c r="F16" s="25">
        <f>VLOOKUP(C16,RA!B20:I55,8,0)</f>
        <v>64915.768700000001</v>
      </c>
      <c r="G16" s="16">
        <f t="shared" si="0"/>
        <v>886991.3615</v>
      </c>
      <c r="H16" s="27">
        <f>RA!J20</f>
        <v>6.8195485295252398</v>
      </c>
      <c r="I16" s="20">
        <f>VLOOKUP(B16,RMS!B:D,3,FALSE)</f>
        <v>951907.12150000001</v>
      </c>
      <c r="J16" s="21">
        <f>VLOOKUP(B16,RMS!B:E,4,FALSE)</f>
        <v>886991.3615</v>
      </c>
      <c r="K16" s="22">
        <f t="shared" si="1"/>
        <v>8.7000000057742E-3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393136.2573</v>
      </c>
      <c r="F17" s="25">
        <f>VLOOKUP(C17,RA!B21:I56,8,0)</f>
        <v>39933.873</v>
      </c>
      <c r="G17" s="16">
        <f t="shared" si="0"/>
        <v>353202.38429999998</v>
      </c>
      <c r="H17" s="27">
        <f>RA!J21</f>
        <v>10.1577690326147</v>
      </c>
      <c r="I17" s="20">
        <f>VLOOKUP(B17,RMS!B:D,3,FALSE)</f>
        <v>393136.11818675598</v>
      </c>
      <c r="J17" s="21">
        <f>VLOOKUP(B17,RMS!B:E,4,FALSE)</f>
        <v>353202.38431506697</v>
      </c>
      <c r="K17" s="22">
        <f t="shared" si="1"/>
        <v>0.13911324401851743</v>
      </c>
      <c r="L17" s="22">
        <f t="shared" si="2"/>
        <v>-1.5066994819790125E-5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1563269.9998999999</v>
      </c>
      <c r="F18" s="25">
        <f>VLOOKUP(C18,RA!B22:I57,8,0)</f>
        <v>189997.6684</v>
      </c>
      <c r="G18" s="16">
        <f t="shared" si="0"/>
        <v>1373272.3314999999</v>
      </c>
      <c r="H18" s="27">
        <f>RA!J22</f>
        <v>12.153861355501901</v>
      </c>
      <c r="I18" s="20">
        <f>VLOOKUP(B18,RMS!B:D,3,FALSE)</f>
        <v>1563269.9441</v>
      </c>
      <c r="J18" s="21">
        <f>VLOOKUP(B18,RMS!B:E,4,FALSE)</f>
        <v>1373272.3285999999</v>
      </c>
      <c r="K18" s="22">
        <f t="shared" si="1"/>
        <v>5.5799999972805381E-2</v>
      </c>
      <c r="L18" s="22">
        <f t="shared" si="2"/>
        <v>2.899999963119626E-3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2957947.6616000002</v>
      </c>
      <c r="F19" s="25">
        <f>VLOOKUP(C19,RA!B23:I58,8,0)</f>
        <v>186060.64110000001</v>
      </c>
      <c r="G19" s="16">
        <f t="shared" si="0"/>
        <v>2771887.0205000001</v>
      </c>
      <c r="H19" s="27">
        <f>RA!J23</f>
        <v>6.2901938230832997</v>
      </c>
      <c r="I19" s="20">
        <f>VLOOKUP(B19,RMS!B:D,3,FALSE)</f>
        <v>2957948.95011453</v>
      </c>
      <c r="J19" s="21">
        <f>VLOOKUP(B19,RMS!B:E,4,FALSE)</f>
        <v>2771887.0612846198</v>
      </c>
      <c r="K19" s="22">
        <f t="shared" si="1"/>
        <v>-1.2885145298205316</v>
      </c>
      <c r="L19" s="22">
        <f t="shared" si="2"/>
        <v>-4.0784619748592377E-2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279944.73320000002</v>
      </c>
      <c r="F20" s="25">
        <f>VLOOKUP(C20,RA!B24:I59,8,0)</f>
        <v>50931.770199999999</v>
      </c>
      <c r="G20" s="16">
        <f t="shared" si="0"/>
        <v>229012.96300000002</v>
      </c>
      <c r="H20" s="27">
        <f>RA!J24</f>
        <v>18.193508989366499</v>
      </c>
      <c r="I20" s="20">
        <f>VLOOKUP(B20,RMS!B:D,3,FALSE)</f>
        <v>279944.73794080602</v>
      </c>
      <c r="J20" s="21">
        <f>VLOOKUP(B20,RMS!B:E,4,FALSE)</f>
        <v>229012.95483713699</v>
      </c>
      <c r="K20" s="22">
        <f t="shared" si="1"/>
        <v>-4.7408060054294765E-3</v>
      </c>
      <c r="L20" s="22">
        <f t="shared" si="2"/>
        <v>8.1628630287013948E-3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237036.15040000001</v>
      </c>
      <c r="F21" s="25">
        <f>VLOOKUP(C21,RA!B25:I60,8,0)</f>
        <v>17761.656299999999</v>
      </c>
      <c r="G21" s="16">
        <f t="shared" si="0"/>
        <v>219274.49410000001</v>
      </c>
      <c r="H21" s="27">
        <f>RA!J25</f>
        <v>7.4932267799772703</v>
      </c>
      <c r="I21" s="20">
        <f>VLOOKUP(B21,RMS!B:D,3,FALSE)</f>
        <v>237036.15214607099</v>
      </c>
      <c r="J21" s="21">
        <f>VLOOKUP(B21,RMS!B:E,4,FALSE)</f>
        <v>219274.48397333201</v>
      </c>
      <c r="K21" s="22">
        <f t="shared" si="1"/>
        <v>-1.7460709786973894E-3</v>
      </c>
      <c r="L21" s="22">
        <f t="shared" si="2"/>
        <v>1.0126667999429628E-2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574942.00919999997</v>
      </c>
      <c r="F22" s="25">
        <f>VLOOKUP(C22,RA!B26:I61,8,0)</f>
        <v>117664.5721</v>
      </c>
      <c r="G22" s="16">
        <f t="shared" si="0"/>
        <v>457277.43709999998</v>
      </c>
      <c r="H22" s="27">
        <f>RA!J26</f>
        <v>20.465467858875702</v>
      </c>
      <c r="I22" s="20">
        <f>VLOOKUP(B22,RMS!B:D,3,FALSE)</f>
        <v>574941.96431173105</v>
      </c>
      <c r="J22" s="21">
        <f>VLOOKUP(B22,RMS!B:E,4,FALSE)</f>
        <v>457277.43764175102</v>
      </c>
      <c r="K22" s="22">
        <f t="shared" si="1"/>
        <v>4.4888268923386931E-2</v>
      </c>
      <c r="L22" s="22">
        <f t="shared" si="2"/>
        <v>-5.4175104014575481E-4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290380.56349999999</v>
      </c>
      <c r="F23" s="25">
        <f>VLOOKUP(C23,RA!B27:I62,8,0)</f>
        <v>93658.915999999997</v>
      </c>
      <c r="G23" s="16">
        <f t="shared" si="0"/>
        <v>196721.64749999999</v>
      </c>
      <c r="H23" s="27">
        <f>RA!J27</f>
        <v>32.253851590862403</v>
      </c>
      <c r="I23" s="20">
        <f>VLOOKUP(B23,RMS!B:D,3,FALSE)</f>
        <v>290380.50758030399</v>
      </c>
      <c r="J23" s="21">
        <f>VLOOKUP(B23,RMS!B:E,4,FALSE)</f>
        <v>196721.64751659599</v>
      </c>
      <c r="K23" s="22">
        <f t="shared" si="1"/>
        <v>5.591969599481672E-2</v>
      </c>
      <c r="L23" s="22">
        <f t="shared" si="2"/>
        <v>-1.6595993656665087E-5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894342.07460000005</v>
      </c>
      <c r="F24" s="25">
        <f>VLOOKUP(C24,RA!B28:I63,8,0)</f>
        <v>30120.022300000001</v>
      </c>
      <c r="G24" s="16">
        <f t="shared" si="0"/>
        <v>864222.0523000001</v>
      </c>
      <c r="H24" s="27">
        <f>RA!J28</f>
        <v>3.3678413613126001</v>
      </c>
      <c r="I24" s="20">
        <f>VLOOKUP(B24,RMS!B:D,3,FALSE)</f>
        <v>894342.07403716794</v>
      </c>
      <c r="J24" s="21">
        <f>VLOOKUP(B24,RMS!B:E,4,FALSE)</f>
        <v>864222.02753539803</v>
      </c>
      <c r="K24" s="22">
        <f t="shared" si="1"/>
        <v>5.6283210869878531E-4</v>
      </c>
      <c r="L24" s="22">
        <f t="shared" si="2"/>
        <v>2.4764602072536945E-2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644039.23899999994</v>
      </c>
      <c r="F25" s="25">
        <f>VLOOKUP(C25,RA!B29:I64,8,0)</f>
        <v>96950.282800000001</v>
      </c>
      <c r="G25" s="16">
        <f t="shared" si="0"/>
        <v>547088.9561999999</v>
      </c>
      <c r="H25" s="27">
        <f>RA!J29</f>
        <v>15.0534745290574</v>
      </c>
      <c r="I25" s="20">
        <f>VLOOKUP(B25,RMS!B:D,3,FALSE)</f>
        <v>644039.23803982302</v>
      </c>
      <c r="J25" s="21">
        <f>VLOOKUP(B25,RMS!B:E,4,FALSE)</f>
        <v>547088.907302081</v>
      </c>
      <c r="K25" s="22">
        <f t="shared" si="1"/>
        <v>9.601769270375371E-4</v>
      </c>
      <c r="L25" s="22">
        <f t="shared" si="2"/>
        <v>4.8897918895818293E-2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1295692.7365999999</v>
      </c>
      <c r="F26" s="25">
        <f>VLOOKUP(C26,RA!B30:I65,8,0)</f>
        <v>125196.2985</v>
      </c>
      <c r="G26" s="16">
        <f t="shared" si="0"/>
        <v>1170496.4380999999</v>
      </c>
      <c r="H26" s="27">
        <f>RA!J30</f>
        <v>9.6624990604273204</v>
      </c>
      <c r="I26" s="20">
        <f>VLOOKUP(B26,RMS!B:D,3,FALSE)</f>
        <v>1295692.7630787599</v>
      </c>
      <c r="J26" s="21">
        <f>VLOOKUP(B26,RMS!B:E,4,FALSE)</f>
        <v>1170496.4390320501</v>
      </c>
      <c r="K26" s="22">
        <f t="shared" si="1"/>
        <v>-2.6478759944438934E-2</v>
      </c>
      <c r="L26" s="22">
        <f t="shared" si="2"/>
        <v>-9.3205017037689686E-4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1226494.9018000001</v>
      </c>
      <c r="F27" s="25">
        <f>VLOOKUP(C27,RA!B31:I66,8,0)</f>
        <v>-11791.5772</v>
      </c>
      <c r="G27" s="16">
        <f t="shared" si="0"/>
        <v>1238286.4790000001</v>
      </c>
      <c r="H27" s="27">
        <f>RA!J31</f>
        <v>-0.96140450177939696</v>
      </c>
      <c r="I27" s="20">
        <f>VLOOKUP(B27,RMS!B:D,3,FALSE)</f>
        <v>1226495.0759451301</v>
      </c>
      <c r="J27" s="21">
        <f>VLOOKUP(B27,RMS!B:E,4,FALSE)</f>
        <v>1238286.8458106201</v>
      </c>
      <c r="K27" s="22">
        <f t="shared" si="1"/>
        <v>-0.17414512997493148</v>
      </c>
      <c r="L27" s="22">
        <f t="shared" si="2"/>
        <v>-0.36681062006391585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179406.71479999999</v>
      </c>
      <c r="F28" s="25">
        <f>VLOOKUP(C28,RA!B32:I67,8,0)</f>
        <v>52383.697399999997</v>
      </c>
      <c r="G28" s="16">
        <f t="shared" si="0"/>
        <v>127023.01739999998</v>
      </c>
      <c r="H28" s="27">
        <f>RA!J32</f>
        <v>29.1982925267856</v>
      </c>
      <c r="I28" s="20">
        <f>VLOOKUP(B28,RMS!B:D,3,FALSE)</f>
        <v>179406.68004162301</v>
      </c>
      <c r="J28" s="21">
        <f>VLOOKUP(B28,RMS!B:E,4,FALSE)</f>
        <v>127023.002739947</v>
      </c>
      <c r="K28" s="22">
        <f t="shared" si="1"/>
        <v>3.4758376976242289E-2</v>
      </c>
      <c r="L28" s="22">
        <f t="shared" si="2"/>
        <v>1.4660052984254435E-2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-4.0708000000000002</v>
      </c>
      <c r="F29" s="25">
        <f>VLOOKUP(C29,RA!B33:I68,8,0)</f>
        <v>-0.59079999999999999</v>
      </c>
      <c r="G29" s="16">
        <f t="shared" si="0"/>
        <v>-3.4800000000000004</v>
      </c>
      <c r="H29" s="27">
        <f>RA!J33</f>
        <v>14.5131178146802</v>
      </c>
      <c r="I29" s="20">
        <f>VLOOKUP(B29,RMS!B:D,3,FALSE)</f>
        <v>-4.0708000000000002</v>
      </c>
      <c r="J29" s="21">
        <f>VLOOKUP(B29,RMS!B:E,4,FALSE)</f>
        <v>-3.48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122608.641</v>
      </c>
      <c r="F31" s="25">
        <f>VLOOKUP(C31,RA!B35:I70,8,0)</f>
        <v>17461.149000000001</v>
      </c>
      <c r="G31" s="16">
        <f t="shared" si="0"/>
        <v>105147.492</v>
      </c>
      <c r="H31" s="27">
        <f>RA!J35</f>
        <v>14.241369007589</v>
      </c>
      <c r="I31" s="20">
        <f>VLOOKUP(B31,RMS!B:D,3,FALSE)</f>
        <v>122608.64079999999</v>
      </c>
      <c r="J31" s="21">
        <f>VLOOKUP(B31,RMS!B:E,4,FALSE)</f>
        <v>105147.4874</v>
      </c>
      <c r="K31" s="22">
        <f t="shared" si="1"/>
        <v>2.0000000949949026E-4</v>
      </c>
      <c r="L31" s="22">
        <f t="shared" si="2"/>
        <v>4.6000000002095476E-3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227955.55809999999</v>
      </c>
      <c r="F35" s="25">
        <f>VLOOKUP(C35,RA!B8:I74,8,0)</f>
        <v>10904.5717</v>
      </c>
      <c r="G35" s="16">
        <f t="shared" si="0"/>
        <v>217050.98639999999</v>
      </c>
      <c r="H35" s="27">
        <f>RA!J39</f>
        <v>4.7836393158776902</v>
      </c>
      <c r="I35" s="20">
        <f>VLOOKUP(B35,RMS!B:D,3,FALSE)</f>
        <v>227955.555555556</v>
      </c>
      <c r="J35" s="21">
        <f>VLOOKUP(B35,RMS!B:E,4,FALSE)</f>
        <v>217050.98290598299</v>
      </c>
      <c r="K35" s="22">
        <f t="shared" si="1"/>
        <v>2.5444439961574972E-3</v>
      </c>
      <c r="L35" s="22">
        <f t="shared" si="2"/>
        <v>3.4940170007757843E-3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505414.59129999997</v>
      </c>
      <c r="F36" s="25">
        <f>VLOOKUP(C36,RA!B8:I75,8,0)</f>
        <v>30620.318200000002</v>
      </c>
      <c r="G36" s="16">
        <f t="shared" si="0"/>
        <v>474794.27309999999</v>
      </c>
      <c r="H36" s="27">
        <f>RA!J40</f>
        <v>6.05845551891173</v>
      </c>
      <c r="I36" s="20">
        <f>VLOOKUP(B36,RMS!B:D,3,FALSE)</f>
        <v>505414.58748803398</v>
      </c>
      <c r="J36" s="21">
        <f>VLOOKUP(B36,RMS!B:E,4,FALSE)</f>
        <v>474794.26842906</v>
      </c>
      <c r="K36" s="22">
        <f t="shared" si="1"/>
        <v>3.8119659875519574E-3</v>
      </c>
      <c r="L36" s="22">
        <f t="shared" si="2"/>
        <v>4.6709399903193116E-3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9"/>
      <c r="B39" s="12">
        <v>99</v>
      </c>
      <c r="C39" s="36" t="s">
        <v>35</v>
      </c>
      <c r="D39" s="36"/>
      <c r="E39" s="15">
        <f>VLOOKUP(C39,RA!B8:D74,3,0)</f>
        <v>7903.9360999999999</v>
      </c>
      <c r="F39" s="25">
        <f>VLOOKUP(C39,RA!B8:I78,8,0)</f>
        <v>914.79359999999997</v>
      </c>
      <c r="G39" s="16">
        <f t="shared" si="0"/>
        <v>6989.1424999999999</v>
      </c>
      <c r="H39" s="27">
        <f>RA!J43</f>
        <v>11.5738992373686</v>
      </c>
      <c r="I39" s="20">
        <f>VLOOKUP(B39,RMS!B:D,3,FALSE)</f>
        <v>7903.9361621662501</v>
      </c>
      <c r="J39" s="21">
        <f>VLOOKUP(B39,RMS!B:E,4,FALSE)</f>
        <v>6989.1421828908597</v>
      </c>
      <c r="K39" s="22">
        <f t="shared" si="1"/>
        <v>-6.2166250245354604E-5</v>
      </c>
      <c r="L39" s="22">
        <f t="shared" si="2"/>
        <v>3.1710914026916726E-4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A25" workbookViewId="0">
      <selection sqref="A1:W43"/>
    </sheetView>
  </sheetViews>
  <sheetFormatPr defaultRowHeight="11.25" x14ac:dyDescent="0.1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54" t="s">
        <v>47</v>
      </c>
      <c r="W1" s="42"/>
    </row>
    <row r="2" spans="1:23" ht="12.75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54"/>
      <c r="W2" s="42"/>
    </row>
    <row r="3" spans="1:23" ht="23.25" thickBot="1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55" t="s">
        <v>48</v>
      </c>
      <c r="W3" s="42"/>
    </row>
    <row r="4" spans="1:23" ht="15" thickTop="1" thickBot="1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53"/>
      <c r="W4" s="42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3" t="s">
        <v>4</v>
      </c>
      <c r="C6" s="44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5" t="s">
        <v>5</v>
      </c>
      <c r="B7" s="46"/>
      <c r="C7" s="47"/>
      <c r="D7" s="63">
        <v>18387558.669799998</v>
      </c>
      <c r="E7" s="63">
        <v>24046594</v>
      </c>
      <c r="F7" s="64">
        <v>76.466374696557807</v>
      </c>
      <c r="G7" s="63">
        <v>19888393.979400001</v>
      </c>
      <c r="H7" s="64">
        <v>-7.54628710168629</v>
      </c>
      <c r="I7" s="63">
        <v>1915923.0497999999</v>
      </c>
      <c r="J7" s="64">
        <v>10.4196706273288</v>
      </c>
      <c r="K7" s="63">
        <v>2080711.5278</v>
      </c>
      <c r="L7" s="64">
        <v>10.461938404655299</v>
      </c>
      <c r="M7" s="64">
        <v>-7.9198137655456996E-2</v>
      </c>
      <c r="N7" s="63">
        <v>430535318.18260002</v>
      </c>
      <c r="O7" s="63">
        <v>3055525517.6462002</v>
      </c>
      <c r="P7" s="63">
        <v>1076496</v>
      </c>
      <c r="Q7" s="63">
        <v>1091731</v>
      </c>
      <c r="R7" s="64">
        <v>-1.3954902810307599</v>
      </c>
      <c r="S7" s="63">
        <v>17.080935432923098</v>
      </c>
      <c r="T7" s="63">
        <v>17.991363261279599</v>
      </c>
      <c r="U7" s="65">
        <v>-5.3300817858114797</v>
      </c>
      <c r="V7" s="53"/>
      <c r="W7" s="53"/>
    </row>
    <row r="8" spans="1:23" ht="14.25" thickBot="1" x14ac:dyDescent="0.2">
      <c r="A8" s="48">
        <v>41784</v>
      </c>
      <c r="B8" s="51" t="s">
        <v>6</v>
      </c>
      <c r="C8" s="52"/>
      <c r="D8" s="66">
        <v>619616.85860000004</v>
      </c>
      <c r="E8" s="66">
        <v>608097</v>
      </c>
      <c r="F8" s="67">
        <v>101.894411352136</v>
      </c>
      <c r="G8" s="66">
        <v>532575.72270000004</v>
      </c>
      <c r="H8" s="67">
        <v>16.343429148202102</v>
      </c>
      <c r="I8" s="66">
        <v>144422.94459999999</v>
      </c>
      <c r="J8" s="67">
        <v>23.308427231356799</v>
      </c>
      <c r="K8" s="66">
        <v>101465.98149999999</v>
      </c>
      <c r="L8" s="67">
        <v>19.051935185028299</v>
      </c>
      <c r="M8" s="67">
        <v>0.423363204740694</v>
      </c>
      <c r="N8" s="66">
        <v>14001888.533399999</v>
      </c>
      <c r="O8" s="66">
        <v>119334881.2845</v>
      </c>
      <c r="P8" s="66">
        <v>27830</v>
      </c>
      <c r="Q8" s="66">
        <v>27215</v>
      </c>
      <c r="R8" s="67">
        <v>2.2597832077898099</v>
      </c>
      <c r="S8" s="66">
        <v>22.264349931728301</v>
      </c>
      <c r="T8" s="66">
        <v>22.4433996325556</v>
      </c>
      <c r="U8" s="68">
        <v>-0.804199095757409</v>
      </c>
      <c r="V8" s="53"/>
      <c r="W8" s="53"/>
    </row>
    <row r="9" spans="1:23" ht="12" customHeight="1" thickBot="1" x14ac:dyDescent="0.2">
      <c r="A9" s="49"/>
      <c r="B9" s="51" t="s">
        <v>7</v>
      </c>
      <c r="C9" s="52"/>
      <c r="D9" s="66">
        <v>112169.12940000001</v>
      </c>
      <c r="E9" s="66">
        <v>125953</v>
      </c>
      <c r="F9" s="67">
        <v>89.056337999094893</v>
      </c>
      <c r="G9" s="66">
        <v>109217.6124</v>
      </c>
      <c r="H9" s="67">
        <v>2.70241853410083</v>
      </c>
      <c r="I9" s="66">
        <v>22990.638500000001</v>
      </c>
      <c r="J9" s="67">
        <v>20.496404512523601</v>
      </c>
      <c r="K9" s="66">
        <v>24556.579399999999</v>
      </c>
      <c r="L9" s="67">
        <v>22.484083711758601</v>
      </c>
      <c r="M9" s="67">
        <v>-6.3768690031805006E-2</v>
      </c>
      <c r="N9" s="66">
        <v>2384139.1137000001</v>
      </c>
      <c r="O9" s="66">
        <v>20072342.999499999</v>
      </c>
      <c r="P9" s="66">
        <v>6521</v>
      </c>
      <c r="Q9" s="66">
        <v>6945</v>
      </c>
      <c r="R9" s="67">
        <v>-6.1051115910727098</v>
      </c>
      <c r="S9" s="66">
        <v>17.201215979144301</v>
      </c>
      <c r="T9" s="66">
        <v>17.412493606911401</v>
      </c>
      <c r="U9" s="68">
        <v>-1.22827146652485</v>
      </c>
      <c r="V9" s="53"/>
      <c r="W9" s="53"/>
    </row>
    <row r="10" spans="1:23" ht="14.25" thickBot="1" x14ac:dyDescent="0.2">
      <c r="A10" s="49"/>
      <c r="B10" s="51" t="s">
        <v>8</v>
      </c>
      <c r="C10" s="52"/>
      <c r="D10" s="66">
        <v>191164.8561</v>
      </c>
      <c r="E10" s="66">
        <v>182107</v>
      </c>
      <c r="F10" s="67">
        <v>104.97391978342399</v>
      </c>
      <c r="G10" s="66">
        <v>206015.40100000001</v>
      </c>
      <c r="H10" s="67">
        <v>-7.2084634585159</v>
      </c>
      <c r="I10" s="66">
        <v>45008.046900000001</v>
      </c>
      <c r="J10" s="67">
        <v>23.5441010540431</v>
      </c>
      <c r="K10" s="66">
        <v>38672.008199999997</v>
      </c>
      <c r="L10" s="67">
        <v>18.771416123399401</v>
      </c>
      <c r="M10" s="67">
        <v>0.163840436401232</v>
      </c>
      <c r="N10" s="66">
        <v>3761057.2977999998</v>
      </c>
      <c r="O10" s="66">
        <v>28750378.785700001</v>
      </c>
      <c r="P10" s="66">
        <v>101961</v>
      </c>
      <c r="Q10" s="66">
        <v>102842</v>
      </c>
      <c r="R10" s="67">
        <v>-0.85665389626806698</v>
      </c>
      <c r="S10" s="66">
        <v>1.87488212257628</v>
      </c>
      <c r="T10" s="66">
        <v>2.1778360047451399</v>
      </c>
      <c r="U10" s="68">
        <v>-16.158556237795601</v>
      </c>
      <c r="V10" s="53"/>
      <c r="W10" s="53"/>
    </row>
    <row r="11" spans="1:23" ht="14.25" thickBot="1" x14ac:dyDescent="0.2">
      <c r="A11" s="49"/>
      <c r="B11" s="51" t="s">
        <v>9</v>
      </c>
      <c r="C11" s="52"/>
      <c r="D11" s="66">
        <v>90718.843599999993</v>
      </c>
      <c r="E11" s="66">
        <v>82820</v>
      </c>
      <c r="F11" s="67">
        <v>109.537362472833</v>
      </c>
      <c r="G11" s="66">
        <v>80702.889599999995</v>
      </c>
      <c r="H11" s="67">
        <v>12.410898853366501</v>
      </c>
      <c r="I11" s="66">
        <v>17588.484799999998</v>
      </c>
      <c r="J11" s="67">
        <v>19.387906747964799</v>
      </c>
      <c r="K11" s="66">
        <v>18722.924200000001</v>
      </c>
      <c r="L11" s="67">
        <v>23.199818857539402</v>
      </c>
      <c r="M11" s="67">
        <v>-6.0590930555602003E-2</v>
      </c>
      <c r="N11" s="66">
        <v>1524248.4399000001</v>
      </c>
      <c r="O11" s="66">
        <v>12306391.728499999</v>
      </c>
      <c r="P11" s="66">
        <v>4126</v>
      </c>
      <c r="Q11" s="66">
        <v>3744</v>
      </c>
      <c r="R11" s="67">
        <v>10.202991452991499</v>
      </c>
      <c r="S11" s="66">
        <v>21.987116723218598</v>
      </c>
      <c r="T11" s="66">
        <v>21.338831730769201</v>
      </c>
      <c r="U11" s="68">
        <v>2.9484766038686301</v>
      </c>
      <c r="V11" s="53"/>
      <c r="W11" s="53"/>
    </row>
    <row r="12" spans="1:23" ht="14.25" thickBot="1" x14ac:dyDescent="0.2">
      <c r="A12" s="49"/>
      <c r="B12" s="51" t="s">
        <v>10</v>
      </c>
      <c r="C12" s="52"/>
      <c r="D12" s="66">
        <v>202676.9295</v>
      </c>
      <c r="E12" s="66">
        <v>455212</v>
      </c>
      <c r="F12" s="67">
        <v>44.523635031589698</v>
      </c>
      <c r="G12" s="66">
        <v>565591.61089999997</v>
      </c>
      <c r="H12" s="67">
        <v>-64.165499347225193</v>
      </c>
      <c r="I12" s="66">
        <v>44053.929499999998</v>
      </c>
      <c r="J12" s="67">
        <v>21.736035575770799</v>
      </c>
      <c r="K12" s="66">
        <v>53782.252699999997</v>
      </c>
      <c r="L12" s="67">
        <v>9.5090258878519691</v>
      </c>
      <c r="M12" s="67">
        <v>-0.18088352033644001</v>
      </c>
      <c r="N12" s="66">
        <v>5185085.0209999997</v>
      </c>
      <c r="O12" s="66">
        <v>35940968.683399998</v>
      </c>
      <c r="P12" s="66">
        <v>2306</v>
      </c>
      <c r="Q12" s="66">
        <v>4732</v>
      </c>
      <c r="R12" s="67">
        <v>-51.2679628064243</v>
      </c>
      <c r="S12" s="66">
        <v>87.891122940156095</v>
      </c>
      <c r="T12" s="66">
        <v>122.78025505071901</v>
      </c>
      <c r="U12" s="68">
        <v>-39.695854306376198</v>
      </c>
      <c r="V12" s="53"/>
      <c r="W12" s="53"/>
    </row>
    <row r="13" spans="1:23" ht="14.25" thickBot="1" x14ac:dyDescent="0.2">
      <c r="A13" s="49"/>
      <c r="B13" s="51" t="s">
        <v>11</v>
      </c>
      <c r="C13" s="52"/>
      <c r="D13" s="66">
        <v>347154.43459999998</v>
      </c>
      <c r="E13" s="66">
        <v>342641</v>
      </c>
      <c r="F13" s="67">
        <v>101.31724884062299</v>
      </c>
      <c r="G13" s="66">
        <v>322613.30330000003</v>
      </c>
      <c r="H13" s="67">
        <v>7.6069805705374396</v>
      </c>
      <c r="I13" s="66">
        <v>87747.013699999996</v>
      </c>
      <c r="J13" s="67">
        <v>25.2760745519798</v>
      </c>
      <c r="K13" s="66">
        <v>82354.887300000002</v>
      </c>
      <c r="L13" s="67">
        <v>25.527430660048701</v>
      </c>
      <c r="M13" s="67">
        <v>6.5474273316139003E-2</v>
      </c>
      <c r="N13" s="66">
        <v>6913228.3704000004</v>
      </c>
      <c r="O13" s="66">
        <v>58396049.695600003</v>
      </c>
      <c r="P13" s="66">
        <v>14055</v>
      </c>
      <c r="Q13" s="66">
        <v>13980</v>
      </c>
      <c r="R13" s="67">
        <v>0.53648068669527305</v>
      </c>
      <c r="S13" s="66">
        <v>24.6997107506226</v>
      </c>
      <c r="T13" s="66">
        <v>24.819624921316201</v>
      </c>
      <c r="U13" s="68">
        <v>-0.48548815775336901</v>
      </c>
      <c r="V13" s="53"/>
      <c r="W13" s="53"/>
    </row>
    <row r="14" spans="1:23" ht="14.25" thickBot="1" x14ac:dyDescent="0.2">
      <c r="A14" s="49"/>
      <c r="B14" s="51" t="s">
        <v>12</v>
      </c>
      <c r="C14" s="52"/>
      <c r="D14" s="66">
        <v>205286.94940000001</v>
      </c>
      <c r="E14" s="66">
        <v>200806</v>
      </c>
      <c r="F14" s="67">
        <v>102.23148182823201</v>
      </c>
      <c r="G14" s="66">
        <v>220168.2156</v>
      </c>
      <c r="H14" s="67">
        <v>-6.7590438335732301</v>
      </c>
      <c r="I14" s="66">
        <v>37628.956599999998</v>
      </c>
      <c r="J14" s="67">
        <v>18.3299312060409</v>
      </c>
      <c r="K14" s="66">
        <v>41809.984900000003</v>
      </c>
      <c r="L14" s="67">
        <v>18.990018512009101</v>
      </c>
      <c r="M14" s="67">
        <v>-0.10000071298758099</v>
      </c>
      <c r="N14" s="66">
        <v>3732456.0296999998</v>
      </c>
      <c r="O14" s="66">
        <v>26239270.4175</v>
      </c>
      <c r="P14" s="66">
        <v>4191</v>
      </c>
      <c r="Q14" s="66">
        <v>3551</v>
      </c>
      <c r="R14" s="67">
        <v>18.023092086736099</v>
      </c>
      <c r="S14" s="66">
        <v>48.982808255786203</v>
      </c>
      <c r="T14" s="66">
        <v>56.0963852717544</v>
      </c>
      <c r="U14" s="68">
        <v>-14.522599396142001</v>
      </c>
      <c r="V14" s="53"/>
      <c r="W14" s="53"/>
    </row>
    <row r="15" spans="1:23" ht="14.25" thickBot="1" x14ac:dyDescent="0.2">
      <c r="A15" s="49"/>
      <c r="B15" s="51" t="s">
        <v>13</v>
      </c>
      <c r="C15" s="52"/>
      <c r="D15" s="66">
        <v>153026.6819</v>
      </c>
      <c r="E15" s="66">
        <v>159757</v>
      </c>
      <c r="F15" s="67">
        <v>95.787152926006399</v>
      </c>
      <c r="G15" s="66">
        <v>167396.71419999999</v>
      </c>
      <c r="H15" s="67">
        <v>-8.5844171844563206</v>
      </c>
      <c r="I15" s="66">
        <v>23344.856500000002</v>
      </c>
      <c r="J15" s="67">
        <v>15.255415728908901</v>
      </c>
      <c r="K15" s="66">
        <v>35728.215700000001</v>
      </c>
      <c r="L15" s="67">
        <v>21.3434390697258</v>
      </c>
      <c r="M15" s="67">
        <v>-0.34659887031526199</v>
      </c>
      <c r="N15" s="66">
        <v>3182334.7357000001</v>
      </c>
      <c r="O15" s="66">
        <v>20462754.728</v>
      </c>
      <c r="P15" s="66">
        <v>5590</v>
      </c>
      <c r="Q15" s="66">
        <v>5528</v>
      </c>
      <c r="R15" s="67">
        <v>1.1215629522431301</v>
      </c>
      <c r="S15" s="66">
        <v>27.375077262969601</v>
      </c>
      <c r="T15" s="66">
        <v>28.290563730101301</v>
      </c>
      <c r="U15" s="68">
        <v>-3.3442333635715502</v>
      </c>
      <c r="V15" s="53"/>
      <c r="W15" s="53"/>
    </row>
    <row r="16" spans="1:23" ht="14.25" thickBot="1" x14ac:dyDescent="0.2">
      <c r="A16" s="49"/>
      <c r="B16" s="51" t="s">
        <v>14</v>
      </c>
      <c r="C16" s="52"/>
      <c r="D16" s="66">
        <v>1017472.7938</v>
      </c>
      <c r="E16" s="66">
        <v>1736459</v>
      </c>
      <c r="F16" s="67">
        <v>58.594691484221599</v>
      </c>
      <c r="G16" s="66">
        <v>1371399.7082</v>
      </c>
      <c r="H16" s="67">
        <v>-25.8077139935037</v>
      </c>
      <c r="I16" s="66">
        <v>13914.4434</v>
      </c>
      <c r="J16" s="67">
        <v>1.3675494307845899</v>
      </c>
      <c r="K16" s="66">
        <v>-16341.8688</v>
      </c>
      <c r="L16" s="67">
        <v>-1.19161967895189</v>
      </c>
      <c r="M16" s="67">
        <v>-1.8514597424745001</v>
      </c>
      <c r="N16" s="66">
        <v>23020409.635699999</v>
      </c>
      <c r="O16" s="66">
        <v>152745047.84439999</v>
      </c>
      <c r="P16" s="66">
        <v>59194</v>
      </c>
      <c r="Q16" s="66">
        <v>62994</v>
      </c>
      <c r="R16" s="67">
        <v>-6.0323205384639804</v>
      </c>
      <c r="S16" s="66">
        <v>17.1887825421495</v>
      </c>
      <c r="T16" s="66">
        <v>17.066800066673</v>
      </c>
      <c r="U16" s="68">
        <v>0.70966326543144398</v>
      </c>
      <c r="V16" s="53"/>
      <c r="W16" s="53"/>
    </row>
    <row r="17" spans="1:23" ht="12" thickBot="1" x14ac:dyDescent="0.2">
      <c r="A17" s="49"/>
      <c r="B17" s="51" t="s">
        <v>15</v>
      </c>
      <c r="C17" s="52"/>
      <c r="D17" s="66">
        <v>503762.21340000001</v>
      </c>
      <c r="E17" s="66">
        <v>578790</v>
      </c>
      <c r="F17" s="67">
        <v>87.037131498470998</v>
      </c>
      <c r="G17" s="66">
        <v>445151.55369999999</v>
      </c>
      <c r="H17" s="67">
        <v>13.166450664462801</v>
      </c>
      <c r="I17" s="66">
        <v>43306.172700000003</v>
      </c>
      <c r="J17" s="67">
        <v>8.5965504255901397</v>
      </c>
      <c r="K17" s="66">
        <v>55516.650300000001</v>
      </c>
      <c r="L17" s="67">
        <v>12.471404365223</v>
      </c>
      <c r="M17" s="67">
        <v>-0.21994262143009699</v>
      </c>
      <c r="N17" s="66">
        <v>18293287.569499999</v>
      </c>
      <c r="O17" s="66">
        <v>164515030.2087</v>
      </c>
      <c r="P17" s="66">
        <v>13597</v>
      </c>
      <c r="Q17" s="66">
        <v>13943</v>
      </c>
      <c r="R17" s="67">
        <v>-2.4815319515168901</v>
      </c>
      <c r="S17" s="66">
        <v>37.049511907038301</v>
      </c>
      <c r="T17" s="66">
        <v>36.416836950441102</v>
      </c>
      <c r="U17" s="68">
        <v>1.7076472105346301</v>
      </c>
      <c r="V17" s="35"/>
      <c r="W17" s="35"/>
    </row>
    <row r="18" spans="1:23" ht="12" thickBot="1" x14ac:dyDescent="0.2">
      <c r="A18" s="49"/>
      <c r="B18" s="51" t="s">
        <v>16</v>
      </c>
      <c r="C18" s="52"/>
      <c r="D18" s="66">
        <v>2042152.2981</v>
      </c>
      <c r="E18" s="66">
        <v>1989162</v>
      </c>
      <c r="F18" s="67">
        <v>102.663950854682</v>
      </c>
      <c r="G18" s="66">
        <v>1737135.0839</v>
      </c>
      <c r="H18" s="67">
        <v>17.5586353086148</v>
      </c>
      <c r="I18" s="66">
        <v>271586.27970000001</v>
      </c>
      <c r="J18" s="67">
        <v>13.2990218189251</v>
      </c>
      <c r="K18" s="66">
        <v>270293.45289999997</v>
      </c>
      <c r="L18" s="67">
        <v>15.5597256313062</v>
      </c>
      <c r="M18" s="67">
        <v>4.7830488904900001E-3</v>
      </c>
      <c r="N18" s="66">
        <v>43618305.665100001</v>
      </c>
      <c r="O18" s="66">
        <v>399678507.57499999</v>
      </c>
      <c r="P18" s="66">
        <v>104611</v>
      </c>
      <c r="Q18" s="66">
        <v>101995</v>
      </c>
      <c r="R18" s="67">
        <v>2.56483160939263</v>
      </c>
      <c r="S18" s="66">
        <v>19.5213916136926</v>
      </c>
      <c r="T18" s="66">
        <v>21.039226230697601</v>
      </c>
      <c r="U18" s="68">
        <v>-7.7752377855086703</v>
      </c>
      <c r="V18" s="35"/>
      <c r="W18" s="35"/>
    </row>
    <row r="19" spans="1:23" ht="12" thickBot="1" x14ac:dyDescent="0.2">
      <c r="A19" s="49"/>
      <c r="B19" s="51" t="s">
        <v>17</v>
      </c>
      <c r="C19" s="52"/>
      <c r="D19" s="66">
        <v>549937.85360000003</v>
      </c>
      <c r="E19" s="66">
        <v>767658</v>
      </c>
      <c r="F19" s="67">
        <v>71.638392825972005</v>
      </c>
      <c r="G19" s="66">
        <v>1552220.8636</v>
      </c>
      <c r="H19" s="67">
        <v>-64.570901828715805</v>
      </c>
      <c r="I19" s="66">
        <v>50647.4516</v>
      </c>
      <c r="J19" s="67">
        <v>9.2096681958610294</v>
      </c>
      <c r="K19" s="66">
        <v>14750.147300000001</v>
      </c>
      <c r="L19" s="67">
        <v>0.95026085822546003</v>
      </c>
      <c r="M19" s="67">
        <v>2.4336912418495</v>
      </c>
      <c r="N19" s="66">
        <v>15653227.2753</v>
      </c>
      <c r="O19" s="66">
        <v>126133324.5458</v>
      </c>
      <c r="P19" s="66">
        <v>12297</v>
      </c>
      <c r="Q19" s="66">
        <v>12196</v>
      </c>
      <c r="R19" s="67">
        <v>0.82814037389307205</v>
      </c>
      <c r="S19" s="66">
        <v>44.721302236317797</v>
      </c>
      <c r="T19" s="66">
        <v>48.196033125615003</v>
      </c>
      <c r="U19" s="68">
        <v>-7.7697444294798803</v>
      </c>
      <c r="V19" s="35"/>
      <c r="W19" s="35"/>
    </row>
    <row r="20" spans="1:23" ht="12" thickBot="1" x14ac:dyDescent="0.2">
      <c r="A20" s="49"/>
      <c r="B20" s="51" t="s">
        <v>18</v>
      </c>
      <c r="C20" s="52"/>
      <c r="D20" s="66">
        <v>951907.13020000001</v>
      </c>
      <c r="E20" s="66">
        <v>1101419</v>
      </c>
      <c r="F20" s="67">
        <v>86.425522911807406</v>
      </c>
      <c r="G20" s="66">
        <v>1037866.2357</v>
      </c>
      <c r="H20" s="67">
        <v>-8.2822913534733207</v>
      </c>
      <c r="I20" s="66">
        <v>64915.768700000001</v>
      </c>
      <c r="J20" s="67">
        <v>6.8195485295252398</v>
      </c>
      <c r="K20" s="66">
        <v>43466.337699999996</v>
      </c>
      <c r="L20" s="67">
        <v>4.1880481515697099</v>
      </c>
      <c r="M20" s="67">
        <v>0.49347223932325901</v>
      </c>
      <c r="N20" s="66">
        <v>26752092.799800001</v>
      </c>
      <c r="O20" s="66">
        <v>177799812.04820001</v>
      </c>
      <c r="P20" s="66">
        <v>40701</v>
      </c>
      <c r="Q20" s="66">
        <v>39905</v>
      </c>
      <c r="R20" s="67">
        <v>1.9947375015662201</v>
      </c>
      <c r="S20" s="66">
        <v>23.387806938404498</v>
      </c>
      <c r="T20" s="66">
        <v>23.724717742137599</v>
      </c>
      <c r="U20" s="68">
        <v>-1.4405403833733501</v>
      </c>
      <c r="V20" s="35"/>
      <c r="W20" s="35"/>
    </row>
    <row r="21" spans="1:23" ht="12" thickBot="1" x14ac:dyDescent="0.2">
      <c r="A21" s="49"/>
      <c r="B21" s="51" t="s">
        <v>19</v>
      </c>
      <c r="C21" s="52"/>
      <c r="D21" s="66">
        <v>393136.2573</v>
      </c>
      <c r="E21" s="66">
        <v>406334</v>
      </c>
      <c r="F21" s="67">
        <v>96.751996461039397</v>
      </c>
      <c r="G21" s="66">
        <v>366039.25689999998</v>
      </c>
      <c r="H21" s="67">
        <v>7.4027580072928396</v>
      </c>
      <c r="I21" s="66">
        <v>39933.873</v>
      </c>
      <c r="J21" s="67">
        <v>10.1577690326147</v>
      </c>
      <c r="K21" s="66">
        <v>64575.253199999999</v>
      </c>
      <c r="L21" s="67">
        <v>17.641619575695302</v>
      </c>
      <c r="M21" s="67">
        <v>-0.381591693085301</v>
      </c>
      <c r="N21" s="66">
        <v>8863288.1424000002</v>
      </c>
      <c r="O21" s="66">
        <v>73014616.466499999</v>
      </c>
      <c r="P21" s="66">
        <v>34754</v>
      </c>
      <c r="Q21" s="66">
        <v>33065</v>
      </c>
      <c r="R21" s="67">
        <v>5.1081203689702201</v>
      </c>
      <c r="S21" s="66">
        <v>11.3119714939288</v>
      </c>
      <c r="T21" s="66">
        <v>10.932336388930899</v>
      </c>
      <c r="U21" s="68">
        <v>3.3560472213143</v>
      </c>
      <c r="V21" s="35"/>
      <c r="W21" s="35"/>
    </row>
    <row r="22" spans="1:23" ht="12" thickBot="1" x14ac:dyDescent="0.2">
      <c r="A22" s="49"/>
      <c r="B22" s="51" t="s">
        <v>20</v>
      </c>
      <c r="C22" s="52"/>
      <c r="D22" s="66">
        <v>1563269.9998999999</v>
      </c>
      <c r="E22" s="66">
        <v>1419048</v>
      </c>
      <c r="F22" s="67">
        <v>110.163292566566</v>
      </c>
      <c r="G22" s="66">
        <v>1312267.1629999999</v>
      </c>
      <c r="H22" s="67">
        <v>19.127418865391501</v>
      </c>
      <c r="I22" s="66">
        <v>189997.6684</v>
      </c>
      <c r="J22" s="67">
        <v>12.153861355501901</v>
      </c>
      <c r="K22" s="66">
        <v>113775.3318</v>
      </c>
      <c r="L22" s="67">
        <v>8.6701347871797694</v>
      </c>
      <c r="M22" s="67">
        <v>0.66993728248569295</v>
      </c>
      <c r="N22" s="66">
        <v>30524590.7914</v>
      </c>
      <c r="O22" s="66">
        <v>203773725.78439999</v>
      </c>
      <c r="P22" s="66">
        <v>87713</v>
      </c>
      <c r="Q22" s="66">
        <v>91547</v>
      </c>
      <c r="R22" s="67">
        <v>-4.1880127147803901</v>
      </c>
      <c r="S22" s="66">
        <v>17.8225576584999</v>
      </c>
      <c r="T22" s="66">
        <v>17.641593524637599</v>
      </c>
      <c r="U22" s="68">
        <v>1.0153656805591</v>
      </c>
      <c r="V22" s="35"/>
      <c r="W22" s="35"/>
    </row>
    <row r="23" spans="1:23" ht="12" thickBot="1" x14ac:dyDescent="0.2">
      <c r="A23" s="49"/>
      <c r="B23" s="51" t="s">
        <v>21</v>
      </c>
      <c r="C23" s="52"/>
      <c r="D23" s="66">
        <v>2957947.6616000002</v>
      </c>
      <c r="E23" s="66">
        <v>3200977</v>
      </c>
      <c r="F23" s="67">
        <v>92.4076512139887</v>
      </c>
      <c r="G23" s="66">
        <v>2889143.7189000002</v>
      </c>
      <c r="H23" s="67">
        <v>2.3814648696741001</v>
      </c>
      <c r="I23" s="66">
        <v>186060.64110000001</v>
      </c>
      <c r="J23" s="67">
        <v>6.2901938230832997</v>
      </c>
      <c r="K23" s="66">
        <v>373810.8075</v>
      </c>
      <c r="L23" s="67">
        <v>12.9384635681026</v>
      </c>
      <c r="M23" s="67">
        <v>-0.50225986684454005</v>
      </c>
      <c r="N23" s="66">
        <v>64963424.679399997</v>
      </c>
      <c r="O23" s="66">
        <v>422350982.32050002</v>
      </c>
      <c r="P23" s="66">
        <v>102612</v>
      </c>
      <c r="Q23" s="66">
        <v>100444</v>
      </c>
      <c r="R23" s="67">
        <v>2.15841663016207</v>
      </c>
      <c r="S23" s="66">
        <v>28.826527712158398</v>
      </c>
      <c r="T23" s="66">
        <v>30.102134807454899</v>
      </c>
      <c r="U23" s="68">
        <v>-4.4251153244462804</v>
      </c>
      <c r="V23" s="35"/>
      <c r="W23" s="35"/>
    </row>
    <row r="24" spans="1:23" ht="12" thickBot="1" x14ac:dyDescent="0.2">
      <c r="A24" s="49"/>
      <c r="B24" s="51" t="s">
        <v>22</v>
      </c>
      <c r="C24" s="52"/>
      <c r="D24" s="66">
        <v>279944.73320000002</v>
      </c>
      <c r="E24" s="66">
        <v>290505</v>
      </c>
      <c r="F24" s="67">
        <v>96.364858849245294</v>
      </c>
      <c r="G24" s="66">
        <v>266329.83309999999</v>
      </c>
      <c r="H24" s="67">
        <v>5.1120446934264097</v>
      </c>
      <c r="I24" s="66">
        <v>50931.770199999999</v>
      </c>
      <c r="J24" s="67">
        <v>18.193508989366499</v>
      </c>
      <c r="K24" s="66">
        <v>44005.587</v>
      </c>
      <c r="L24" s="67">
        <v>16.522965710520701</v>
      </c>
      <c r="M24" s="67">
        <v>0.15739326917738899</v>
      </c>
      <c r="N24" s="66">
        <v>6352239.5718</v>
      </c>
      <c r="O24" s="66">
        <v>48248401.429899998</v>
      </c>
      <c r="P24" s="66">
        <v>32324</v>
      </c>
      <c r="Q24" s="66">
        <v>31608</v>
      </c>
      <c r="R24" s="67">
        <v>2.2652493039736701</v>
      </c>
      <c r="S24" s="66">
        <v>8.6605844944932606</v>
      </c>
      <c r="T24" s="66">
        <v>8.7957426948873696</v>
      </c>
      <c r="U24" s="68">
        <v>-1.5606129179855599</v>
      </c>
      <c r="V24" s="35"/>
      <c r="W24" s="35"/>
    </row>
    <row r="25" spans="1:23" ht="12" thickBot="1" x14ac:dyDescent="0.2">
      <c r="A25" s="49"/>
      <c r="B25" s="51" t="s">
        <v>23</v>
      </c>
      <c r="C25" s="52"/>
      <c r="D25" s="66">
        <v>237036.15040000001</v>
      </c>
      <c r="E25" s="66">
        <v>247215</v>
      </c>
      <c r="F25" s="67">
        <v>95.882592237526097</v>
      </c>
      <c r="G25" s="66">
        <v>236342.05379999999</v>
      </c>
      <c r="H25" s="67">
        <v>0.29368307029582502</v>
      </c>
      <c r="I25" s="66">
        <v>17761.656299999999</v>
      </c>
      <c r="J25" s="67">
        <v>7.4932267799772703</v>
      </c>
      <c r="K25" s="66">
        <v>23303.498100000001</v>
      </c>
      <c r="L25" s="67">
        <v>9.8600726046495897</v>
      </c>
      <c r="M25" s="67">
        <v>-0.23781158417585399</v>
      </c>
      <c r="N25" s="66">
        <v>5543869.9565000003</v>
      </c>
      <c r="O25" s="66">
        <v>48806188.280100003</v>
      </c>
      <c r="P25" s="66">
        <v>19815</v>
      </c>
      <c r="Q25" s="66">
        <v>20499</v>
      </c>
      <c r="R25" s="67">
        <v>-3.3367481340553198</v>
      </c>
      <c r="S25" s="66">
        <v>11.9624602775675</v>
      </c>
      <c r="T25" s="66">
        <v>12.1497809307771</v>
      </c>
      <c r="U25" s="68">
        <v>-1.56590407711432</v>
      </c>
      <c r="V25" s="35"/>
      <c r="W25" s="35"/>
    </row>
    <row r="26" spans="1:23" ht="12" thickBot="1" x14ac:dyDescent="0.2">
      <c r="A26" s="49"/>
      <c r="B26" s="51" t="s">
        <v>24</v>
      </c>
      <c r="C26" s="52"/>
      <c r="D26" s="66">
        <v>574942.00919999997</v>
      </c>
      <c r="E26" s="66">
        <v>646098</v>
      </c>
      <c r="F26" s="67">
        <v>88.986811474420307</v>
      </c>
      <c r="G26" s="66">
        <v>621143.77780000004</v>
      </c>
      <c r="H26" s="67">
        <v>-7.43817619225615</v>
      </c>
      <c r="I26" s="66">
        <v>117664.5721</v>
      </c>
      <c r="J26" s="67">
        <v>20.465467858875702</v>
      </c>
      <c r="K26" s="66">
        <v>116984.39690000001</v>
      </c>
      <c r="L26" s="67">
        <v>18.8337066362222</v>
      </c>
      <c r="M26" s="67">
        <v>5.8142386337330003E-3</v>
      </c>
      <c r="N26" s="66">
        <v>13820557.2283</v>
      </c>
      <c r="O26" s="66">
        <v>99023401.031900004</v>
      </c>
      <c r="P26" s="66">
        <v>41478</v>
      </c>
      <c r="Q26" s="66">
        <v>42572</v>
      </c>
      <c r="R26" s="67">
        <v>-2.5697641642394098</v>
      </c>
      <c r="S26" s="66">
        <v>13.8613725155504</v>
      </c>
      <c r="T26" s="66">
        <v>14.6194987597482</v>
      </c>
      <c r="U26" s="68">
        <v>-5.4693447084498601</v>
      </c>
      <c r="V26" s="35"/>
      <c r="W26" s="35"/>
    </row>
    <row r="27" spans="1:23" ht="12" thickBot="1" x14ac:dyDescent="0.2">
      <c r="A27" s="49"/>
      <c r="B27" s="51" t="s">
        <v>25</v>
      </c>
      <c r="C27" s="52"/>
      <c r="D27" s="66">
        <v>290380.56349999999</v>
      </c>
      <c r="E27" s="66">
        <v>333104</v>
      </c>
      <c r="F27" s="67">
        <v>87.1741448616648</v>
      </c>
      <c r="G27" s="66">
        <v>261745.1863</v>
      </c>
      <c r="H27" s="67">
        <v>10.940173381901101</v>
      </c>
      <c r="I27" s="66">
        <v>93658.915999999997</v>
      </c>
      <c r="J27" s="67">
        <v>32.253851590862403</v>
      </c>
      <c r="K27" s="66">
        <v>74640.1495</v>
      </c>
      <c r="L27" s="67">
        <v>28.5163408561986</v>
      </c>
      <c r="M27" s="67">
        <v>0.25480611477071102</v>
      </c>
      <c r="N27" s="66">
        <v>6601682.3178000003</v>
      </c>
      <c r="O27" s="66">
        <v>41925665.139300004</v>
      </c>
      <c r="P27" s="66">
        <v>41032</v>
      </c>
      <c r="Q27" s="66">
        <v>36798</v>
      </c>
      <c r="R27" s="67">
        <v>11.506060111962601</v>
      </c>
      <c r="S27" s="66">
        <v>7.0769293112692502</v>
      </c>
      <c r="T27" s="66">
        <v>7.0649101010924502</v>
      </c>
      <c r="U27" s="68">
        <v>0.16983651592594601</v>
      </c>
      <c r="V27" s="35"/>
      <c r="W27" s="35"/>
    </row>
    <row r="28" spans="1:23" ht="12" thickBot="1" x14ac:dyDescent="0.2">
      <c r="A28" s="49"/>
      <c r="B28" s="51" t="s">
        <v>26</v>
      </c>
      <c r="C28" s="52"/>
      <c r="D28" s="66">
        <v>894342.07460000005</v>
      </c>
      <c r="E28" s="66">
        <v>1047597</v>
      </c>
      <c r="F28" s="67">
        <v>85.370812879380196</v>
      </c>
      <c r="G28" s="66">
        <v>878642.61060000001</v>
      </c>
      <c r="H28" s="67">
        <v>1.78678609603049</v>
      </c>
      <c r="I28" s="66">
        <v>30120.022300000001</v>
      </c>
      <c r="J28" s="67">
        <v>3.3678413613126001</v>
      </c>
      <c r="K28" s="66">
        <v>79895.805699999997</v>
      </c>
      <c r="L28" s="67">
        <v>9.0930948187729506</v>
      </c>
      <c r="M28" s="67">
        <v>-0.62300871696447502</v>
      </c>
      <c r="N28" s="66">
        <v>22084001.855500001</v>
      </c>
      <c r="O28" s="66">
        <v>142379273.69319999</v>
      </c>
      <c r="P28" s="66">
        <v>50154</v>
      </c>
      <c r="Q28" s="66">
        <v>51264</v>
      </c>
      <c r="R28" s="67">
        <v>-2.1652621722846401</v>
      </c>
      <c r="S28" s="66">
        <v>17.831919180922799</v>
      </c>
      <c r="T28" s="66">
        <v>18.2846805262953</v>
      </c>
      <c r="U28" s="68">
        <v>-2.53905000790312</v>
      </c>
      <c r="V28" s="35"/>
      <c r="W28" s="35"/>
    </row>
    <row r="29" spans="1:23" ht="12" thickBot="1" x14ac:dyDescent="0.2">
      <c r="A29" s="49"/>
      <c r="B29" s="51" t="s">
        <v>27</v>
      </c>
      <c r="C29" s="52"/>
      <c r="D29" s="66">
        <v>644039.23899999994</v>
      </c>
      <c r="E29" s="66">
        <v>705855</v>
      </c>
      <c r="F29" s="67">
        <v>91.242427835745303</v>
      </c>
      <c r="G29" s="66">
        <v>688848.34210000001</v>
      </c>
      <c r="H29" s="67">
        <v>-6.5049300929427298</v>
      </c>
      <c r="I29" s="66">
        <v>96950.282800000001</v>
      </c>
      <c r="J29" s="67">
        <v>15.0534745290574</v>
      </c>
      <c r="K29" s="66">
        <v>93939.298599999995</v>
      </c>
      <c r="L29" s="67">
        <v>13.6371524555927</v>
      </c>
      <c r="M29" s="67">
        <v>3.2052444981742999E-2</v>
      </c>
      <c r="N29" s="66">
        <v>18487281.692200001</v>
      </c>
      <c r="O29" s="66">
        <v>104434929.37710001</v>
      </c>
      <c r="P29" s="66">
        <v>109765</v>
      </c>
      <c r="Q29" s="66">
        <v>114205</v>
      </c>
      <c r="R29" s="67">
        <v>-3.8877457204150501</v>
      </c>
      <c r="S29" s="66">
        <v>5.8674371520976596</v>
      </c>
      <c r="T29" s="66">
        <v>6.1580608834989699</v>
      </c>
      <c r="U29" s="68">
        <v>-4.9531630909315503</v>
      </c>
      <c r="V29" s="35"/>
      <c r="W29" s="35"/>
    </row>
    <row r="30" spans="1:23" ht="12" thickBot="1" x14ac:dyDescent="0.2">
      <c r="A30" s="49"/>
      <c r="B30" s="51" t="s">
        <v>28</v>
      </c>
      <c r="C30" s="52"/>
      <c r="D30" s="66">
        <v>1295692.7365999999</v>
      </c>
      <c r="E30" s="66">
        <v>1600664</v>
      </c>
      <c r="F30" s="67">
        <v>80.947202948276498</v>
      </c>
      <c r="G30" s="66">
        <v>1591447.4472000001</v>
      </c>
      <c r="H30" s="67">
        <v>-18.584007352574002</v>
      </c>
      <c r="I30" s="66">
        <v>125196.2985</v>
      </c>
      <c r="J30" s="67">
        <v>9.6624990604273204</v>
      </c>
      <c r="K30" s="66">
        <v>202328.1171</v>
      </c>
      <c r="L30" s="67">
        <v>12.713465182653501</v>
      </c>
      <c r="M30" s="67">
        <v>-0.38122145209248298</v>
      </c>
      <c r="N30" s="66">
        <v>33389527.023200002</v>
      </c>
      <c r="O30" s="66">
        <v>181536841.45100001</v>
      </c>
      <c r="P30" s="66">
        <v>69783</v>
      </c>
      <c r="Q30" s="66">
        <v>77700</v>
      </c>
      <c r="R30" s="67">
        <v>-10.1891891891892</v>
      </c>
      <c r="S30" s="66">
        <v>18.5674553487239</v>
      </c>
      <c r="T30" s="66">
        <v>19.504945842985801</v>
      </c>
      <c r="U30" s="68">
        <v>-5.0491059580028503</v>
      </c>
      <c r="V30" s="35"/>
      <c r="W30" s="35"/>
    </row>
    <row r="31" spans="1:23" ht="12" thickBot="1" x14ac:dyDescent="0.2">
      <c r="A31" s="49"/>
      <c r="B31" s="51" t="s">
        <v>29</v>
      </c>
      <c r="C31" s="52"/>
      <c r="D31" s="66">
        <v>1226494.9018000001</v>
      </c>
      <c r="E31" s="66">
        <v>1030355</v>
      </c>
      <c r="F31" s="67">
        <v>119.036147910186</v>
      </c>
      <c r="G31" s="66">
        <v>939276.67799999996</v>
      </c>
      <c r="H31" s="67">
        <v>30.578660210277299</v>
      </c>
      <c r="I31" s="66">
        <v>-11791.5772</v>
      </c>
      <c r="J31" s="67">
        <v>-0.96140450177939696</v>
      </c>
      <c r="K31" s="66">
        <v>5106.2390999999998</v>
      </c>
      <c r="L31" s="67">
        <v>0.54363524822874398</v>
      </c>
      <c r="M31" s="67">
        <v>-3.30924893430862</v>
      </c>
      <c r="N31" s="66">
        <v>27681687.180300001</v>
      </c>
      <c r="O31" s="66">
        <v>164495672.26589999</v>
      </c>
      <c r="P31" s="66">
        <v>45863</v>
      </c>
      <c r="Q31" s="66">
        <v>49375</v>
      </c>
      <c r="R31" s="67">
        <v>-7.11291139240506</v>
      </c>
      <c r="S31" s="66">
        <v>26.742579024486002</v>
      </c>
      <c r="T31" s="66">
        <v>27.3389982582279</v>
      </c>
      <c r="U31" s="68">
        <v>-2.2302233198817101</v>
      </c>
      <c r="V31" s="35"/>
      <c r="W31" s="35"/>
    </row>
    <row r="32" spans="1:23" ht="12" thickBot="1" x14ac:dyDescent="0.2">
      <c r="A32" s="49"/>
      <c r="B32" s="51" t="s">
        <v>30</v>
      </c>
      <c r="C32" s="52"/>
      <c r="D32" s="66">
        <v>179406.71479999999</v>
      </c>
      <c r="E32" s="66">
        <v>182680</v>
      </c>
      <c r="F32" s="67">
        <v>98.208186336763802</v>
      </c>
      <c r="G32" s="66">
        <v>153973.2788</v>
      </c>
      <c r="H32" s="67">
        <v>16.518084305417801</v>
      </c>
      <c r="I32" s="66">
        <v>52383.697399999997</v>
      </c>
      <c r="J32" s="67">
        <v>29.1982925267856</v>
      </c>
      <c r="K32" s="66">
        <v>35909.431600000004</v>
      </c>
      <c r="L32" s="67">
        <v>23.321859403048599</v>
      </c>
      <c r="M32" s="67">
        <v>0.45877266962922397</v>
      </c>
      <c r="N32" s="66">
        <v>3663518.8117</v>
      </c>
      <c r="O32" s="66">
        <v>23927235.600200001</v>
      </c>
      <c r="P32" s="66">
        <v>31665</v>
      </c>
      <c r="Q32" s="66">
        <v>30319</v>
      </c>
      <c r="R32" s="67">
        <v>4.4394604043668897</v>
      </c>
      <c r="S32" s="66">
        <v>5.6657734028106699</v>
      </c>
      <c r="T32" s="66">
        <v>5.65142084171642</v>
      </c>
      <c r="U32" s="68">
        <v>0.253320422012282</v>
      </c>
      <c r="V32" s="35"/>
      <c r="W32" s="35"/>
    </row>
    <row r="33" spans="1:23" ht="12" thickBot="1" x14ac:dyDescent="0.2">
      <c r="A33" s="49"/>
      <c r="B33" s="51" t="s">
        <v>31</v>
      </c>
      <c r="C33" s="52"/>
      <c r="D33" s="66">
        <v>-4.0708000000000002</v>
      </c>
      <c r="E33" s="69"/>
      <c r="F33" s="69"/>
      <c r="G33" s="66">
        <v>65.8125</v>
      </c>
      <c r="H33" s="67">
        <v>-106.185451092118</v>
      </c>
      <c r="I33" s="66">
        <v>-0.59079999999999999</v>
      </c>
      <c r="J33" s="67">
        <v>14.5131178146802</v>
      </c>
      <c r="K33" s="66">
        <v>3.3073000000000001</v>
      </c>
      <c r="L33" s="67">
        <v>5.0253371320038003</v>
      </c>
      <c r="M33" s="67">
        <v>-1.17863514044689</v>
      </c>
      <c r="N33" s="66">
        <v>95.412899999999993</v>
      </c>
      <c r="O33" s="66">
        <v>4794.3296</v>
      </c>
      <c r="P33" s="66">
        <v>1</v>
      </c>
      <c r="Q33" s="69"/>
      <c r="R33" s="69"/>
      <c r="S33" s="66">
        <v>-4.0708000000000002</v>
      </c>
      <c r="T33" s="69"/>
      <c r="U33" s="70"/>
      <c r="V33" s="35"/>
      <c r="W33" s="35"/>
    </row>
    <row r="34" spans="1:23" ht="12" thickBot="1" x14ac:dyDescent="0.2">
      <c r="A34" s="49"/>
      <c r="B34" s="51" t="s">
        <v>36</v>
      </c>
      <c r="C34" s="52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6">
        <v>-3</v>
      </c>
      <c r="O34" s="66">
        <v>1</v>
      </c>
      <c r="P34" s="69"/>
      <c r="Q34" s="69"/>
      <c r="R34" s="69"/>
      <c r="S34" s="69"/>
      <c r="T34" s="69"/>
      <c r="U34" s="70"/>
      <c r="V34" s="35"/>
      <c r="W34" s="35"/>
    </row>
    <row r="35" spans="1:23" ht="12" thickBot="1" x14ac:dyDescent="0.2">
      <c r="A35" s="49"/>
      <c r="B35" s="51" t="s">
        <v>32</v>
      </c>
      <c r="C35" s="52"/>
      <c r="D35" s="66">
        <v>122608.641</v>
      </c>
      <c r="E35" s="66">
        <v>175012</v>
      </c>
      <c r="F35" s="67">
        <v>70.057276643887306</v>
      </c>
      <c r="G35" s="66">
        <v>51690.075299999997</v>
      </c>
      <c r="H35" s="67">
        <v>137.199579006997</v>
      </c>
      <c r="I35" s="66">
        <v>17461.149000000001</v>
      </c>
      <c r="J35" s="67">
        <v>14.241369007589</v>
      </c>
      <c r="K35" s="66">
        <v>8760.5902999999998</v>
      </c>
      <c r="L35" s="67">
        <v>16.948302452946901</v>
      </c>
      <c r="M35" s="67">
        <v>0.99314753938441802</v>
      </c>
      <c r="N35" s="66">
        <v>3199074.6568</v>
      </c>
      <c r="O35" s="66">
        <v>26445404.6985</v>
      </c>
      <c r="P35" s="66">
        <v>9473</v>
      </c>
      <c r="Q35" s="66">
        <v>9872</v>
      </c>
      <c r="R35" s="67">
        <v>-4.0417341977309604</v>
      </c>
      <c r="S35" s="66">
        <v>12.9429579858545</v>
      </c>
      <c r="T35" s="66">
        <v>13.515629912884901</v>
      </c>
      <c r="U35" s="68">
        <v>-4.4245830640590196</v>
      </c>
      <c r="V35" s="35"/>
      <c r="W35" s="35"/>
    </row>
    <row r="36" spans="1:23" ht="12" customHeight="1" thickBot="1" x14ac:dyDescent="0.2">
      <c r="A36" s="49"/>
      <c r="B36" s="51" t="s">
        <v>37</v>
      </c>
      <c r="C36" s="52"/>
      <c r="D36" s="69"/>
      <c r="E36" s="66">
        <v>1072654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35"/>
      <c r="W36" s="35"/>
    </row>
    <row r="37" spans="1:23" ht="12" thickBot="1" x14ac:dyDescent="0.2">
      <c r="A37" s="49"/>
      <c r="B37" s="51" t="s">
        <v>38</v>
      </c>
      <c r="C37" s="52"/>
      <c r="D37" s="69"/>
      <c r="E37" s="66">
        <v>1325478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35"/>
      <c r="W37" s="35"/>
    </row>
    <row r="38" spans="1:23" ht="12" thickBot="1" x14ac:dyDescent="0.2">
      <c r="A38" s="49"/>
      <c r="B38" s="51" t="s">
        <v>39</v>
      </c>
      <c r="C38" s="52"/>
      <c r="D38" s="69"/>
      <c r="E38" s="66">
        <v>708198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35"/>
      <c r="W38" s="35"/>
    </row>
    <row r="39" spans="1:23" ht="12" customHeight="1" thickBot="1" x14ac:dyDescent="0.2">
      <c r="A39" s="49"/>
      <c r="B39" s="51" t="s">
        <v>33</v>
      </c>
      <c r="C39" s="52"/>
      <c r="D39" s="66">
        <v>227955.55809999999</v>
      </c>
      <c r="E39" s="66">
        <v>343979</v>
      </c>
      <c r="F39" s="67">
        <v>66.270196174766497</v>
      </c>
      <c r="G39" s="66">
        <v>336983.75919999997</v>
      </c>
      <c r="H39" s="67">
        <v>-32.354141148770204</v>
      </c>
      <c r="I39" s="66">
        <v>10904.5717</v>
      </c>
      <c r="J39" s="67">
        <v>4.7836393158776902</v>
      </c>
      <c r="K39" s="66">
        <v>19564.999500000002</v>
      </c>
      <c r="L39" s="67">
        <v>5.8059176342644401</v>
      </c>
      <c r="M39" s="67">
        <v>-0.44264901719011002</v>
      </c>
      <c r="N39" s="66">
        <v>6522400.7297999999</v>
      </c>
      <c r="O39" s="66">
        <v>44207198.193300001</v>
      </c>
      <c r="P39" s="66">
        <v>506</v>
      </c>
      <c r="Q39" s="66">
        <v>383</v>
      </c>
      <c r="R39" s="67">
        <v>32.114882506527401</v>
      </c>
      <c r="S39" s="66">
        <v>450.50505553359699</v>
      </c>
      <c r="T39" s="66">
        <v>677.306906005222</v>
      </c>
      <c r="U39" s="68">
        <v>-50.343907950820103</v>
      </c>
      <c r="V39" s="35"/>
      <c r="W39" s="35"/>
    </row>
    <row r="40" spans="1:23" ht="12" thickBot="1" x14ac:dyDescent="0.2">
      <c r="A40" s="49"/>
      <c r="B40" s="51" t="s">
        <v>34</v>
      </c>
      <c r="C40" s="52"/>
      <c r="D40" s="66">
        <v>505414.59129999997</v>
      </c>
      <c r="E40" s="66">
        <v>576969</v>
      </c>
      <c r="F40" s="67">
        <v>87.598223006782007</v>
      </c>
      <c r="G40" s="66">
        <v>904115.90760000004</v>
      </c>
      <c r="H40" s="67">
        <v>-44.098473762989499</v>
      </c>
      <c r="I40" s="66">
        <v>30620.318200000002</v>
      </c>
      <c r="J40" s="67">
        <v>6.05845551891173</v>
      </c>
      <c r="K40" s="66">
        <v>56935.148800000003</v>
      </c>
      <c r="L40" s="67">
        <v>6.2973285085908799</v>
      </c>
      <c r="M40" s="67">
        <v>-0.46218954643357302</v>
      </c>
      <c r="N40" s="66">
        <v>10158577.2422</v>
      </c>
      <c r="O40" s="66">
        <v>82686777.232600003</v>
      </c>
      <c r="P40" s="66">
        <v>2550</v>
      </c>
      <c r="Q40" s="66">
        <v>2476</v>
      </c>
      <c r="R40" s="67">
        <v>2.9886914378029199</v>
      </c>
      <c r="S40" s="66">
        <v>198.201800509804</v>
      </c>
      <c r="T40" s="66">
        <v>202.93340282714101</v>
      </c>
      <c r="U40" s="68">
        <v>-2.3872650526717001</v>
      </c>
      <c r="V40" s="35"/>
      <c r="W40" s="35"/>
    </row>
    <row r="41" spans="1:23" ht="12" thickBot="1" x14ac:dyDescent="0.2">
      <c r="A41" s="49"/>
      <c r="B41" s="51" t="s">
        <v>40</v>
      </c>
      <c r="C41" s="52"/>
      <c r="D41" s="69"/>
      <c r="E41" s="66">
        <v>278954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35"/>
      <c r="W41" s="35"/>
    </row>
    <row r="42" spans="1:23" ht="12" thickBot="1" x14ac:dyDescent="0.2">
      <c r="A42" s="49"/>
      <c r="B42" s="51" t="s">
        <v>41</v>
      </c>
      <c r="C42" s="52"/>
      <c r="D42" s="69"/>
      <c r="E42" s="66">
        <v>124037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35"/>
      <c r="W42" s="35"/>
    </row>
    <row r="43" spans="1:23" ht="12" thickBot="1" x14ac:dyDescent="0.2">
      <c r="A43" s="50"/>
      <c r="B43" s="51" t="s">
        <v>35</v>
      </c>
      <c r="C43" s="52"/>
      <c r="D43" s="71">
        <v>7903.9360999999999</v>
      </c>
      <c r="E43" s="71">
        <v>0</v>
      </c>
      <c r="F43" s="72"/>
      <c r="G43" s="71">
        <v>42284.163500000002</v>
      </c>
      <c r="H43" s="73">
        <v>-81.307573697183301</v>
      </c>
      <c r="I43" s="71">
        <v>914.79359999999997</v>
      </c>
      <c r="J43" s="73">
        <v>11.5738992373686</v>
      </c>
      <c r="K43" s="71">
        <v>2396.0124999999998</v>
      </c>
      <c r="L43" s="73">
        <v>5.6664535884693601</v>
      </c>
      <c r="M43" s="73">
        <v>-0.61820165796297</v>
      </c>
      <c r="N43" s="71">
        <v>657743.40339999995</v>
      </c>
      <c r="O43" s="71">
        <v>5889648.8074000003</v>
      </c>
      <c r="P43" s="71">
        <v>28</v>
      </c>
      <c r="Q43" s="71">
        <v>34</v>
      </c>
      <c r="R43" s="73">
        <v>-17.647058823529399</v>
      </c>
      <c r="S43" s="71">
        <v>282.28343214285701</v>
      </c>
      <c r="T43" s="71">
        <v>2267.3090647058798</v>
      </c>
      <c r="U43" s="74">
        <v>-703.20302452552301</v>
      </c>
      <c r="V43" s="35"/>
      <c r="W43" s="35"/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6:C26"/>
    <mergeCell ref="B27:C27"/>
    <mergeCell ref="B28:C28"/>
    <mergeCell ref="B29:C29"/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56565</v>
      </c>
      <c r="D2" s="32">
        <v>619617.44415128196</v>
      </c>
      <c r="E2" s="32">
        <v>475193.91974786302</v>
      </c>
      <c r="F2" s="32">
        <v>144423.524403419</v>
      </c>
      <c r="G2" s="32">
        <v>475193.91974786302</v>
      </c>
      <c r="H2" s="32">
        <v>0.233084987788299</v>
      </c>
    </row>
    <row r="3" spans="1:8" ht="14.25" x14ac:dyDescent="0.2">
      <c r="A3" s="32">
        <v>2</v>
      </c>
      <c r="B3" s="33">
        <v>13</v>
      </c>
      <c r="C3" s="32">
        <v>13012.255999999999</v>
      </c>
      <c r="D3" s="32">
        <v>112169.15917420801</v>
      </c>
      <c r="E3" s="32">
        <v>89178.487570516605</v>
      </c>
      <c r="F3" s="32">
        <v>22990.671603691098</v>
      </c>
      <c r="G3" s="32">
        <v>89178.487570516605</v>
      </c>
      <c r="H3" s="32">
        <v>0.20496428584246401</v>
      </c>
    </row>
    <row r="4" spans="1:8" ht="14.25" x14ac:dyDescent="0.2">
      <c r="A4" s="32">
        <v>3</v>
      </c>
      <c r="B4" s="33">
        <v>14</v>
      </c>
      <c r="C4" s="32">
        <v>130505</v>
      </c>
      <c r="D4" s="32">
        <v>191167.232201709</v>
      </c>
      <c r="E4" s="32">
        <v>146156.80873589701</v>
      </c>
      <c r="F4" s="32">
        <v>45010.423465811997</v>
      </c>
      <c r="G4" s="32">
        <v>146156.80873589701</v>
      </c>
      <c r="H4" s="32">
        <v>0.23545051600851399</v>
      </c>
    </row>
    <row r="5" spans="1:8" ht="14.25" x14ac:dyDescent="0.2">
      <c r="A5" s="32">
        <v>4</v>
      </c>
      <c r="B5" s="33">
        <v>15</v>
      </c>
      <c r="C5" s="32">
        <v>5262</v>
      </c>
      <c r="D5" s="32">
        <v>90718.837280341904</v>
      </c>
      <c r="E5" s="32">
        <v>73130.359147008494</v>
      </c>
      <c r="F5" s="32">
        <v>17588.478133333301</v>
      </c>
      <c r="G5" s="32">
        <v>73130.359147008494</v>
      </c>
      <c r="H5" s="32">
        <v>0.19387900749852999</v>
      </c>
    </row>
    <row r="6" spans="1:8" ht="14.25" x14ac:dyDescent="0.2">
      <c r="A6" s="32">
        <v>5</v>
      </c>
      <c r="B6" s="33">
        <v>16</v>
      </c>
      <c r="C6" s="32">
        <v>3505</v>
      </c>
      <c r="D6" s="32">
        <v>202676.94243846199</v>
      </c>
      <c r="E6" s="32">
        <v>158622.99991880299</v>
      </c>
      <c r="F6" s="32">
        <v>44053.9425196581</v>
      </c>
      <c r="G6" s="32">
        <v>158622.99991880299</v>
      </c>
      <c r="H6" s="32">
        <v>0.217360406120366</v>
      </c>
    </row>
    <row r="7" spans="1:8" ht="14.25" x14ac:dyDescent="0.2">
      <c r="A7" s="32">
        <v>6</v>
      </c>
      <c r="B7" s="33">
        <v>17</v>
      </c>
      <c r="C7" s="32">
        <v>24089</v>
      </c>
      <c r="D7" s="32">
        <v>347154.64973333298</v>
      </c>
      <c r="E7" s="32">
        <v>259407.42042649601</v>
      </c>
      <c r="F7" s="32">
        <v>87747.229306837602</v>
      </c>
      <c r="G7" s="32">
        <v>259407.42042649601</v>
      </c>
      <c r="H7" s="32">
        <v>0.25276120995135898</v>
      </c>
    </row>
    <row r="8" spans="1:8" ht="14.25" x14ac:dyDescent="0.2">
      <c r="A8" s="32">
        <v>7</v>
      </c>
      <c r="B8" s="33">
        <v>18</v>
      </c>
      <c r="C8" s="32">
        <v>66908</v>
      </c>
      <c r="D8" s="32">
        <v>205286.95434444401</v>
      </c>
      <c r="E8" s="32">
        <v>167657.98834359</v>
      </c>
      <c r="F8" s="32">
        <v>37628.9660008547</v>
      </c>
      <c r="G8" s="32">
        <v>167657.98834359</v>
      </c>
      <c r="H8" s="32">
        <v>0.183299353439275</v>
      </c>
    </row>
    <row r="9" spans="1:8" ht="14.25" x14ac:dyDescent="0.2">
      <c r="A9" s="32">
        <v>8</v>
      </c>
      <c r="B9" s="33">
        <v>19</v>
      </c>
      <c r="C9" s="32">
        <v>23354</v>
      </c>
      <c r="D9" s="32">
        <v>153026.79081709401</v>
      </c>
      <c r="E9" s="32">
        <v>129681.826075214</v>
      </c>
      <c r="F9" s="32">
        <v>23344.9647418803</v>
      </c>
      <c r="G9" s="32">
        <v>129681.826075214</v>
      </c>
      <c r="H9" s="32">
        <v>0.15255475604780599</v>
      </c>
    </row>
    <row r="10" spans="1:8" ht="14.25" x14ac:dyDescent="0.2">
      <c r="A10" s="32">
        <v>9</v>
      </c>
      <c r="B10" s="33">
        <v>21</v>
      </c>
      <c r="C10" s="32">
        <v>234569</v>
      </c>
      <c r="D10" s="32">
        <v>1017472.7053</v>
      </c>
      <c r="E10" s="32">
        <v>1003558.3504</v>
      </c>
      <c r="F10" s="32">
        <v>13914.3549</v>
      </c>
      <c r="G10" s="32">
        <v>1003558.3504</v>
      </c>
      <c r="H10" s="32">
        <v>1.36754085171232E-2</v>
      </c>
    </row>
    <row r="11" spans="1:8" ht="14.25" x14ac:dyDescent="0.2">
      <c r="A11" s="32">
        <v>10</v>
      </c>
      <c r="B11" s="33">
        <v>22</v>
      </c>
      <c r="C11" s="32">
        <v>34969</v>
      </c>
      <c r="D11" s="32">
        <v>503762.28553162399</v>
      </c>
      <c r="E11" s="32">
        <v>460456.04085982899</v>
      </c>
      <c r="F11" s="32">
        <v>43306.244671794899</v>
      </c>
      <c r="G11" s="32">
        <v>460456.04085982899</v>
      </c>
      <c r="H11" s="32">
        <v>8.5965634815423894E-2</v>
      </c>
    </row>
    <row r="12" spans="1:8" ht="14.25" x14ac:dyDescent="0.2">
      <c r="A12" s="32">
        <v>11</v>
      </c>
      <c r="B12" s="33">
        <v>23</v>
      </c>
      <c r="C12" s="32">
        <v>269716.02799999999</v>
      </c>
      <c r="D12" s="32">
        <v>2042152.72170427</v>
      </c>
      <c r="E12" s="32">
        <v>1770565.84956838</v>
      </c>
      <c r="F12" s="32">
        <v>271586.87213589699</v>
      </c>
      <c r="G12" s="32">
        <v>1770565.84956838</v>
      </c>
      <c r="H12" s="32">
        <v>0.13299048070667599</v>
      </c>
    </row>
    <row r="13" spans="1:8" ht="14.25" x14ac:dyDescent="0.2">
      <c r="A13" s="32">
        <v>12</v>
      </c>
      <c r="B13" s="33">
        <v>24</v>
      </c>
      <c r="C13" s="32">
        <v>19094.972000000002</v>
      </c>
      <c r="D13" s="32">
        <v>549937.88086324802</v>
      </c>
      <c r="E13" s="32">
        <v>499290.40121111099</v>
      </c>
      <c r="F13" s="32">
        <v>50647.479652136797</v>
      </c>
      <c r="G13" s="32">
        <v>499290.40121111099</v>
      </c>
      <c r="H13" s="32">
        <v>9.2096728402550607E-2</v>
      </c>
    </row>
    <row r="14" spans="1:8" ht="14.25" x14ac:dyDescent="0.2">
      <c r="A14" s="32">
        <v>13</v>
      </c>
      <c r="B14" s="33">
        <v>25</v>
      </c>
      <c r="C14" s="32">
        <v>84454</v>
      </c>
      <c r="D14" s="32">
        <v>951907.12150000001</v>
      </c>
      <c r="E14" s="32">
        <v>886991.3615</v>
      </c>
      <c r="F14" s="32">
        <v>64915.76</v>
      </c>
      <c r="G14" s="32">
        <v>886991.3615</v>
      </c>
      <c r="H14" s="32">
        <v>6.8195476778981107E-2</v>
      </c>
    </row>
    <row r="15" spans="1:8" ht="14.25" x14ac:dyDescent="0.2">
      <c r="A15" s="32">
        <v>14</v>
      </c>
      <c r="B15" s="33">
        <v>26</v>
      </c>
      <c r="C15" s="32">
        <v>73362</v>
      </c>
      <c r="D15" s="32">
        <v>393136.11818675598</v>
      </c>
      <c r="E15" s="32">
        <v>353202.38431506697</v>
      </c>
      <c r="F15" s="32">
        <v>39933.733871689001</v>
      </c>
      <c r="G15" s="32">
        <v>353202.38431506697</v>
      </c>
      <c r="H15" s="32">
        <v>0.10157737237645199</v>
      </c>
    </row>
    <row r="16" spans="1:8" ht="14.25" x14ac:dyDescent="0.2">
      <c r="A16" s="32">
        <v>15</v>
      </c>
      <c r="B16" s="33">
        <v>27</v>
      </c>
      <c r="C16" s="32">
        <v>220293.19200000001</v>
      </c>
      <c r="D16" s="32">
        <v>1563269.9441</v>
      </c>
      <c r="E16" s="32">
        <v>1373272.3285999999</v>
      </c>
      <c r="F16" s="32">
        <v>189997.61550000001</v>
      </c>
      <c r="G16" s="32">
        <v>1373272.3285999999</v>
      </c>
      <c r="H16" s="32">
        <v>0.12153858405394299</v>
      </c>
    </row>
    <row r="17" spans="1:8" ht="14.25" x14ac:dyDescent="0.2">
      <c r="A17" s="32">
        <v>16</v>
      </c>
      <c r="B17" s="33">
        <v>29</v>
      </c>
      <c r="C17" s="32">
        <v>248328</v>
      </c>
      <c r="D17" s="32">
        <v>2957948.95011453</v>
      </c>
      <c r="E17" s="32">
        <v>2771887.0612846198</v>
      </c>
      <c r="F17" s="32">
        <v>186061.888829915</v>
      </c>
      <c r="G17" s="32">
        <v>2771887.0612846198</v>
      </c>
      <c r="H17" s="32">
        <v>6.2902332652735704E-2</v>
      </c>
    </row>
    <row r="18" spans="1:8" ht="14.25" x14ac:dyDescent="0.2">
      <c r="A18" s="32">
        <v>17</v>
      </c>
      <c r="B18" s="33">
        <v>31</v>
      </c>
      <c r="C18" s="32">
        <v>48963.074999999997</v>
      </c>
      <c r="D18" s="32">
        <v>279944.73794080602</v>
      </c>
      <c r="E18" s="32">
        <v>229012.95483713699</v>
      </c>
      <c r="F18" s="32">
        <v>50931.783103668902</v>
      </c>
      <c r="G18" s="32">
        <v>229012.95483713699</v>
      </c>
      <c r="H18" s="32">
        <v>0.18193513290626101</v>
      </c>
    </row>
    <row r="19" spans="1:8" ht="14.25" x14ac:dyDescent="0.2">
      <c r="A19" s="32">
        <v>18</v>
      </c>
      <c r="B19" s="33">
        <v>32</v>
      </c>
      <c r="C19" s="32">
        <v>15226.806</v>
      </c>
      <c r="D19" s="32">
        <v>237036.15214607099</v>
      </c>
      <c r="E19" s="32">
        <v>219274.48397333201</v>
      </c>
      <c r="F19" s="32">
        <v>17761.668172738198</v>
      </c>
      <c r="G19" s="32">
        <v>219274.48397333201</v>
      </c>
      <c r="H19" s="32">
        <v>7.4932317336103393E-2</v>
      </c>
    </row>
    <row r="20" spans="1:8" ht="14.25" x14ac:dyDescent="0.2">
      <c r="A20" s="32">
        <v>19</v>
      </c>
      <c r="B20" s="33">
        <v>33</v>
      </c>
      <c r="C20" s="32">
        <v>49505.991000000002</v>
      </c>
      <c r="D20" s="32">
        <v>574941.96431173105</v>
      </c>
      <c r="E20" s="32">
        <v>457277.43764175102</v>
      </c>
      <c r="F20" s="32">
        <v>117664.52666998</v>
      </c>
      <c r="G20" s="32">
        <v>457277.43764175102</v>
      </c>
      <c r="H20" s="32">
        <v>0.20465461555035</v>
      </c>
    </row>
    <row r="21" spans="1:8" ht="14.25" x14ac:dyDescent="0.2">
      <c r="A21" s="32">
        <v>20</v>
      </c>
      <c r="B21" s="33">
        <v>34</v>
      </c>
      <c r="C21" s="32">
        <v>53750.186000000002</v>
      </c>
      <c r="D21" s="32">
        <v>290380.50758030399</v>
      </c>
      <c r="E21" s="32">
        <v>196721.64751659599</v>
      </c>
      <c r="F21" s="32">
        <v>93658.860063708402</v>
      </c>
      <c r="G21" s="32">
        <v>196721.64751659599</v>
      </c>
      <c r="H21" s="32">
        <v>0.32253838539009799</v>
      </c>
    </row>
    <row r="22" spans="1:8" ht="14.25" x14ac:dyDescent="0.2">
      <c r="A22" s="32">
        <v>21</v>
      </c>
      <c r="B22" s="33">
        <v>35</v>
      </c>
      <c r="C22" s="32">
        <v>40233.597999999998</v>
      </c>
      <c r="D22" s="32">
        <v>894342.07403716794</v>
      </c>
      <c r="E22" s="32">
        <v>864222.02753539803</v>
      </c>
      <c r="F22" s="32">
        <v>30120.046501769899</v>
      </c>
      <c r="G22" s="32">
        <v>864222.02753539803</v>
      </c>
      <c r="H22" s="32">
        <v>3.3678440695297303E-2</v>
      </c>
    </row>
    <row r="23" spans="1:8" ht="14.25" x14ac:dyDescent="0.2">
      <c r="A23" s="32">
        <v>22</v>
      </c>
      <c r="B23" s="33">
        <v>36</v>
      </c>
      <c r="C23" s="32">
        <v>151867.07999999999</v>
      </c>
      <c r="D23" s="32">
        <v>644039.23803982302</v>
      </c>
      <c r="E23" s="32">
        <v>547088.907302081</v>
      </c>
      <c r="F23" s="32">
        <v>96950.330737742494</v>
      </c>
      <c r="G23" s="32">
        <v>547088.907302081</v>
      </c>
      <c r="H23" s="32">
        <v>0.15053481994795401</v>
      </c>
    </row>
    <row r="24" spans="1:8" ht="14.25" x14ac:dyDescent="0.2">
      <c r="A24" s="32">
        <v>23</v>
      </c>
      <c r="B24" s="33">
        <v>37</v>
      </c>
      <c r="C24" s="32">
        <v>118799.194</v>
      </c>
      <c r="D24" s="32">
        <v>1295692.7630787599</v>
      </c>
      <c r="E24" s="32">
        <v>1170496.4390320501</v>
      </c>
      <c r="F24" s="32">
        <v>125196.32404671601</v>
      </c>
      <c r="G24" s="32">
        <v>1170496.4390320501</v>
      </c>
      <c r="H24" s="32">
        <v>9.6625008346292202E-2</v>
      </c>
    </row>
    <row r="25" spans="1:8" ht="14.25" x14ac:dyDescent="0.2">
      <c r="A25" s="32">
        <v>24</v>
      </c>
      <c r="B25" s="33">
        <v>38</v>
      </c>
      <c r="C25" s="32">
        <v>415509.44699999999</v>
      </c>
      <c r="D25" s="32">
        <v>1226495.0759451301</v>
      </c>
      <c r="E25" s="32">
        <v>1238286.8458106201</v>
      </c>
      <c r="F25" s="32">
        <v>-11791.7698654867</v>
      </c>
      <c r="G25" s="32">
        <v>1238286.8458106201</v>
      </c>
      <c r="H25" s="32">
        <v>-9.6142007389634493E-3</v>
      </c>
    </row>
    <row r="26" spans="1:8" ht="14.25" x14ac:dyDescent="0.2">
      <c r="A26" s="32">
        <v>25</v>
      </c>
      <c r="B26" s="33">
        <v>39</v>
      </c>
      <c r="C26" s="32">
        <v>92768.345000000001</v>
      </c>
      <c r="D26" s="32">
        <v>179406.68004162301</v>
      </c>
      <c r="E26" s="32">
        <v>127023.002739947</v>
      </c>
      <c r="F26" s="32">
        <v>52383.6773016761</v>
      </c>
      <c r="G26" s="32">
        <v>127023.002739947</v>
      </c>
      <c r="H26" s="32">
        <v>0.29198286981021498</v>
      </c>
    </row>
    <row r="27" spans="1:8" ht="14.25" x14ac:dyDescent="0.2">
      <c r="A27" s="32">
        <v>26</v>
      </c>
      <c r="B27" s="33">
        <v>40</v>
      </c>
      <c r="C27" s="32">
        <v>-2</v>
      </c>
      <c r="D27" s="32">
        <v>-4.0708000000000002</v>
      </c>
      <c r="E27" s="32">
        <v>-3.48</v>
      </c>
      <c r="F27" s="32">
        <v>-0.59079999999999999</v>
      </c>
      <c r="G27" s="32">
        <v>-3.48</v>
      </c>
      <c r="H27" s="32">
        <v>0.14513117814680199</v>
      </c>
    </row>
    <row r="28" spans="1:8" ht="14.25" x14ac:dyDescent="0.2">
      <c r="A28" s="32">
        <v>27</v>
      </c>
      <c r="B28" s="33">
        <v>42</v>
      </c>
      <c r="C28" s="32">
        <v>7342.9219999999996</v>
      </c>
      <c r="D28" s="32">
        <v>122608.64079999999</v>
      </c>
      <c r="E28" s="32">
        <v>105147.4874</v>
      </c>
      <c r="F28" s="32">
        <v>17461.153399999999</v>
      </c>
      <c r="G28" s="32">
        <v>105147.4874</v>
      </c>
      <c r="H28" s="32">
        <v>0.14241372619473699</v>
      </c>
    </row>
    <row r="29" spans="1:8" ht="14.25" x14ac:dyDescent="0.2">
      <c r="A29" s="32">
        <v>28</v>
      </c>
      <c r="B29" s="33">
        <v>75</v>
      </c>
      <c r="C29" s="32">
        <v>509</v>
      </c>
      <c r="D29" s="32">
        <v>227955.555555556</v>
      </c>
      <c r="E29" s="32">
        <v>217050.98290598299</v>
      </c>
      <c r="F29" s="32">
        <v>10904.572649572599</v>
      </c>
      <c r="G29" s="32">
        <v>217050.98290598299</v>
      </c>
      <c r="H29" s="32">
        <v>4.7836397858331998E-2</v>
      </c>
    </row>
    <row r="30" spans="1:8" ht="14.25" x14ac:dyDescent="0.2">
      <c r="A30" s="32">
        <v>29</v>
      </c>
      <c r="B30" s="33">
        <v>76</v>
      </c>
      <c r="C30" s="32">
        <v>3098</v>
      </c>
      <c r="D30" s="32">
        <v>505414.58748803398</v>
      </c>
      <c r="E30" s="32">
        <v>474794.26842906</v>
      </c>
      <c r="F30" s="32">
        <v>30620.319058974401</v>
      </c>
      <c r="G30" s="32">
        <v>474794.26842906</v>
      </c>
      <c r="H30" s="32">
        <v>6.05845573456055E-2</v>
      </c>
    </row>
    <row r="31" spans="1:8" ht="14.25" x14ac:dyDescent="0.2">
      <c r="A31" s="32">
        <v>30</v>
      </c>
      <c r="B31" s="33">
        <v>99</v>
      </c>
      <c r="C31" s="32">
        <v>30</v>
      </c>
      <c r="D31" s="32">
        <v>7903.9361621662501</v>
      </c>
      <c r="E31" s="32">
        <v>6989.1421828908597</v>
      </c>
      <c r="F31" s="32">
        <v>914.79397927539503</v>
      </c>
      <c r="G31" s="32">
        <v>6989.1421828908597</v>
      </c>
      <c r="H31" s="32">
        <v>0.115739039449007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2"/>
      <c r="D43" s="32"/>
      <c r="E43" s="32"/>
      <c r="F43" s="32"/>
      <c r="G43" s="32"/>
      <c r="H43" s="32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2014-05-26T01:00:49Z</dcterms:modified>
</cp:coreProperties>
</file>