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F37" i="2" l="1"/>
  <c r="F38" i="2"/>
  <c r="F33" i="2"/>
  <c r="F34" i="2"/>
  <c r="E37" i="2"/>
  <c r="K37" i="2" s="1"/>
  <c r="E38" i="2"/>
  <c r="E34" i="2"/>
  <c r="E33" i="2"/>
  <c r="F39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39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39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39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39" i="2"/>
  <c r="L39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39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<sst xmlns="http://schemas.openxmlformats.org/spreadsheetml/2006/main" count="114" uniqueCount="71">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</sst>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6" sqref="K16"/>
    </sheetView>
  </sheetViews>
  <sheetFormatPr defaultRowHeight="11.25" x14ac:dyDescent="0.1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 x14ac:dyDescent="0.15">
      <c r="A2" s="11" t="s">
        <v>3</v>
      </c>
      <c r="B2" s="12"/>
      <c r="C2" s="37" t="s">
        <v>4</v>
      </c>
      <c r="D2" s="37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38" t="s">
        <v>5</v>
      </c>
      <c r="B3" s="38"/>
      <c r="C3" s="38"/>
      <c r="D3" s="38"/>
      <c r="E3" s="15">
        <f>RA!D7</f>
        <v>16678167.667400001</v>
      </c>
      <c r="F3" s="25">
        <f>RA!I7</f>
        <v>1510576.0837000001</v>
      </c>
      <c r="G3" s="16">
        <f>E3-F3</f>
        <v>15167591.583700001</v>
      </c>
      <c r="H3" s="27">
        <f>RA!J7</f>
        <v>9.0572064858938308</v>
      </c>
      <c r="I3" s="20">
        <f>SUM(I4:I39)</f>
        <v>16678171.182395695</v>
      </c>
      <c r="J3" s="21">
        <f>SUM(J4:J39)</f>
        <v>15167591.407287147</v>
      </c>
      <c r="K3" s="22">
        <f>E3-I3</f>
        <v>-3.5149956941604614</v>
      </c>
      <c r="L3" s="22">
        <f>G3-J3</f>
        <v>0.17641285434365273</v>
      </c>
    </row>
    <row r="4" spans="1:12" x14ac:dyDescent="0.15">
      <c r="A4" s="39">
        <f>RA!A8</f>
        <v>41788</v>
      </c>
      <c r="B4" s="12">
        <v>12</v>
      </c>
      <c r="C4" s="36" t="s">
        <v>6</v>
      </c>
      <c r="D4" s="36"/>
      <c r="E4" s="15">
        <f>VLOOKUP(C4,RA!B8:D39,3,0)</f>
        <v>517835.3407</v>
      </c>
      <c r="F4" s="25">
        <f>VLOOKUP(C4,RA!B8:I43,8,0)</f>
        <v>108351.2372</v>
      </c>
      <c r="G4" s="16">
        <f t="shared" ref="G4:G39" si="0">E4-F4</f>
        <v>409484.10349999997</v>
      </c>
      <c r="H4" s="27">
        <f>RA!J8</f>
        <v>20.923878438565598</v>
      </c>
      <c r="I4" s="20">
        <f>VLOOKUP(B4,RMS!B:D,3,FALSE)</f>
        <v>517835.73861965799</v>
      </c>
      <c r="J4" s="21">
        <f>VLOOKUP(B4,RMS!B:E,4,FALSE)</f>
        <v>409484.10798717901</v>
      </c>
      <c r="K4" s="22">
        <f t="shared" ref="K4:K39" si="1">E4-I4</f>
        <v>-0.3979196579894051</v>
      </c>
      <c r="L4" s="22">
        <f t="shared" ref="L4:L39" si="2">G4-J4</f>
        <v>-4.4871790450997651E-3</v>
      </c>
    </row>
    <row r="5" spans="1:12" x14ac:dyDescent="0.15">
      <c r="A5" s="39"/>
      <c r="B5" s="12">
        <v>13</v>
      </c>
      <c r="C5" s="36" t="s">
        <v>7</v>
      </c>
      <c r="D5" s="36"/>
      <c r="E5" s="15">
        <f>VLOOKUP(C5,RA!B8:D40,3,0)</f>
        <v>66280.656300000002</v>
      </c>
      <c r="F5" s="25">
        <f>VLOOKUP(C5,RA!B9:I44,8,0)</f>
        <v>14103.6626</v>
      </c>
      <c r="G5" s="16">
        <f t="shared" si="0"/>
        <v>52176.993700000006</v>
      </c>
      <c r="H5" s="27">
        <f>RA!J9</f>
        <v>21.278700886973599</v>
      </c>
      <c r="I5" s="20">
        <f>VLOOKUP(B5,RMS!B:D,3,FALSE)</f>
        <v>66280.667930572599</v>
      </c>
      <c r="J5" s="21">
        <f>VLOOKUP(B5,RMS!B:E,4,FALSE)</f>
        <v>52176.998214900501</v>
      </c>
      <c r="K5" s="22">
        <f t="shared" si="1"/>
        <v>-1.1630572596914135E-2</v>
      </c>
      <c r="L5" s="22">
        <f t="shared" si="2"/>
        <v>-4.5149004945415072E-3</v>
      </c>
    </row>
    <row r="6" spans="1:12" x14ac:dyDescent="0.15">
      <c r="A6" s="39"/>
      <c r="B6" s="12">
        <v>14</v>
      </c>
      <c r="C6" s="36" t="s">
        <v>8</v>
      </c>
      <c r="D6" s="36"/>
      <c r="E6" s="15">
        <f>VLOOKUP(C6,RA!B10:D41,3,0)</f>
        <v>167143.11290000001</v>
      </c>
      <c r="F6" s="25">
        <f>VLOOKUP(C6,RA!B10:I45,8,0)</f>
        <v>36218.723599999998</v>
      </c>
      <c r="G6" s="16">
        <f t="shared" si="0"/>
        <v>130924.38930000001</v>
      </c>
      <c r="H6" s="27">
        <f>RA!J10</f>
        <v>21.66928865425</v>
      </c>
      <c r="I6" s="20">
        <f>VLOOKUP(B6,RMS!B:D,3,FALSE)</f>
        <v>167145.023277778</v>
      </c>
      <c r="J6" s="21">
        <f>VLOOKUP(B6,RMS!B:E,4,FALSE)</f>
        <v>130924.38958632501</v>
      </c>
      <c r="K6" s="22">
        <f t="shared" si="1"/>
        <v>-1.910377777996473</v>
      </c>
      <c r="L6" s="22">
        <f t="shared" si="2"/>
        <v>-2.8632499743252993E-4</v>
      </c>
    </row>
    <row r="7" spans="1:12" x14ac:dyDescent="0.15">
      <c r="A7" s="39"/>
      <c r="B7" s="12">
        <v>15</v>
      </c>
      <c r="C7" s="36" t="s">
        <v>9</v>
      </c>
      <c r="D7" s="36"/>
      <c r="E7" s="15">
        <f>VLOOKUP(C7,RA!B10:D42,3,0)</f>
        <v>77023.4709</v>
      </c>
      <c r="F7" s="25">
        <f>VLOOKUP(C7,RA!B11:I46,8,0)</f>
        <v>12732.3138</v>
      </c>
      <c r="G7" s="16">
        <f t="shared" si="0"/>
        <v>64291.157099999997</v>
      </c>
      <c r="H7" s="27">
        <f>RA!J11</f>
        <v>16.5304337122517</v>
      </c>
      <c r="I7" s="20">
        <f>VLOOKUP(B7,RMS!B:D,3,FALSE)</f>
        <v>77023.461159829094</v>
      </c>
      <c r="J7" s="21">
        <f>VLOOKUP(B7,RMS!B:E,4,FALSE)</f>
        <v>64291.157206837597</v>
      </c>
      <c r="K7" s="22">
        <f t="shared" si="1"/>
        <v>9.7401709062978625E-3</v>
      </c>
      <c r="L7" s="22">
        <f t="shared" si="2"/>
        <v>-1.0683760046958923E-4</v>
      </c>
    </row>
    <row r="8" spans="1:12" x14ac:dyDescent="0.15">
      <c r="A8" s="39"/>
      <c r="B8" s="12">
        <v>16</v>
      </c>
      <c r="C8" s="36" t="s">
        <v>10</v>
      </c>
      <c r="D8" s="36"/>
      <c r="E8" s="15">
        <f>VLOOKUP(C8,RA!B12:D43,3,0)</f>
        <v>239859.6035</v>
      </c>
      <c r="F8" s="25">
        <f>VLOOKUP(C8,RA!B12:I47,8,0)</f>
        <v>52716.993699999999</v>
      </c>
      <c r="G8" s="16">
        <f t="shared" si="0"/>
        <v>187142.60980000001</v>
      </c>
      <c r="H8" s="27">
        <f>RA!J12</f>
        <v>21.9782710096909</v>
      </c>
      <c r="I8" s="20">
        <f>VLOOKUP(B8,RMS!B:D,3,FALSE)</f>
        <v>239859.61216837601</v>
      </c>
      <c r="J8" s="21">
        <f>VLOOKUP(B8,RMS!B:E,4,FALSE)</f>
        <v>187142.609236752</v>
      </c>
      <c r="K8" s="22">
        <f t="shared" si="1"/>
        <v>-8.6683760164305568E-3</v>
      </c>
      <c r="L8" s="22">
        <f t="shared" si="2"/>
        <v>5.6324800243601203E-4</v>
      </c>
    </row>
    <row r="9" spans="1:12" x14ac:dyDescent="0.15">
      <c r="A9" s="39"/>
      <c r="B9" s="12">
        <v>17</v>
      </c>
      <c r="C9" s="36" t="s">
        <v>11</v>
      </c>
      <c r="D9" s="36"/>
      <c r="E9" s="15">
        <f>VLOOKUP(C9,RA!B12:D44,3,0)</f>
        <v>285585.17629999999</v>
      </c>
      <c r="F9" s="25">
        <f>VLOOKUP(C9,RA!B13:I48,8,0)</f>
        <v>62257.174299999999</v>
      </c>
      <c r="G9" s="16">
        <f t="shared" si="0"/>
        <v>223328.00199999998</v>
      </c>
      <c r="H9" s="27">
        <f>RA!J13</f>
        <v>21.799861990946098</v>
      </c>
      <c r="I9" s="20">
        <f>VLOOKUP(B9,RMS!B:D,3,FALSE)</f>
        <v>285585.344345299</v>
      </c>
      <c r="J9" s="21">
        <f>VLOOKUP(B9,RMS!B:E,4,FALSE)</f>
        <v>223328.00115384601</v>
      </c>
      <c r="K9" s="22">
        <f t="shared" si="1"/>
        <v>-0.16804529901128262</v>
      </c>
      <c r="L9" s="22">
        <f t="shared" si="2"/>
        <v>8.4615396917797625E-4</v>
      </c>
    </row>
    <row r="10" spans="1:12" x14ac:dyDescent="0.15">
      <c r="A10" s="39"/>
      <c r="B10" s="12">
        <v>18</v>
      </c>
      <c r="C10" s="36" t="s">
        <v>12</v>
      </c>
      <c r="D10" s="36"/>
      <c r="E10" s="15">
        <f>VLOOKUP(C10,RA!B14:D45,3,0)</f>
        <v>162653.1667</v>
      </c>
      <c r="F10" s="25">
        <f>VLOOKUP(C10,RA!B14:I49,8,0)</f>
        <v>32280.6018</v>
      </c>
      <c r="G10" s="16">
        <f t="shared" si="0"/>
        <v>130372.5649</v>
      </c>
      <c r="H10" s="27">
        <f>RA!J14</f>
        <v>19.846279328541399</v>
      </c>
      <c r="I10" s="20">
        <f>VLOOKUP(B10,RMS!B:D,3,FALSE)</f>
        <v>162653.15903675201</v>
      </c>
      <c r="J10" s="21">
        <f>VLOOKUP(B10,RMS!B:E,4,FALSE)</f>
        <v>130372.562970085</v>
      </c>
      <c r="K10" s="22">
        <f t="shared" si="1"/>
        <v>7.6632479904219508E-3</v>
      </c>
      <c r="L10" s="22">
        <f t="shared" si="2"/>
        <v>1.9299150008009747E-3</v>
      </c>
    </row>
    <row r="11" spans="1:12" x14ac:dyDescent="0.15">
      <c r="A11" s="39"/>
      <c r="B11" s="12">
        <v>19</v>
      </c>
      <c r="C11" s="36" t="s">
        <v>13</v>
      </c>
      <c r="D11" s="36"/>
      <c r="E11" s="15">
        <f>VLOOKUP(C11,RA!B14:D46,3,0)</f>
        <v>119340.1743</v>
      </c>
      <c r="F11" s="25">
        <f>VLOOKUP(C11,RA!B15:I50,8,0)</f>
        <v>23815.798699999999</v>
      </c>
      <c r="G11" s="16">
        <f t="shared" si="0"/>
        <v>95524.375599999999</v>
      </c>
      <c r="H11" s="27">
        <f>RA!J15</f>
        <v>19.956229190793099</v>
      </c>
      <c r="I11" s="20">
        <f>VLOOKUP(B11,RMS!B:D,3,FALSE)</f>
        <v>119340.25379572601</v>
      </c>
      <c r="J11" s="21">
        <f>VLOOKUP(B11,RMS!B:E,4,FALSE)</f>
        <v>95524.375771794905</v>
      </c>
      <c r="K11" s="22">
        <f t="shared" si="1"/>
        <v>-7.9495726007735357E-2</v>
      </c>
      <c r="L11" s="22">
        <f t="shared" si="2"/>
        <v>-1.7179490532726049E-4</v>
      </c>
    </row>
    <row r="12" spans="1:12" x14ac:dyDescent="0.15">
      <c r="A12" s="39"/>
      <c r="B12" s="12">
        <v>21</v>
      </c>
      <c r="C12" s="36" t="s">
        <v>14</v>
      </c>
      <c r="D12" s="36"/>
      <c r="E12" s="15">
        <f>VLOOKUP(C12,RA!B16:D47,3,0)</f>
        <v>882233.32409999997</v>
      </c>
      <c r="F12" s="25">
        <f>VLOOKUP(C12,RA!B16:I51,8,0)</f>
        <v>-6512.7933000000003</v>
      </c>
      <c r="G12" s="16">
        <f t="shared" si="0"/>
        <v>888746.11739999999</v>
      </c>
      <c r="H12" s="27">
        <f>RA!J16</f>
        <v>-0.73821665109328705</v>
      </c>
      <c r="I12" s="20">
        <f>VLOOKUP(B12,RMS!B:D,3,FALSE)</f>
        <v>882233.23250000004</v>
      </c>
      <c r="J12" s="21">
        <f>VLOOKUP(B12,RMS!B:E,4,FALSE)</f>
        <v>888746.11739999999</v>
      </c>
      <c r="K12" s="22">
        <f t="shared" si="1"/>
        <v>9.159999992698431E-2</v>
      </c>
      <c r="L12" s="22">
        <f t="shared" si="2"/>
        <v>0</v>
      </c>
    </row>
    <row r="13" spans="1:12" x14ac:dyDescent="0.15">
      <c r="A13" s="39"/>
      <c r="B13" s="12">
        <v>22</v>
      </c>
      <c r="C13" s="36" t="s">
        <v>15</v>
      </c>
      <c r="D13" s="36"/>
      <c r="E13" s="15">
        <f>VLOOKUP(C13,RA!B16:D48,3,0)</f>
        <v>638221.43599999999</v>
      </c>
      <c r="F13" s="25">
        <f>VLOOKUP(C13,RA!B17:I52,8,0)</f>
        <v>45209.42</v>
      </c>
      <c r="G13" s="16">
        <f t="shared" si="0"/>
        <v>593012.01599999995</v>
      </c>
      <c r="H13" s="27">
        <f>RA!J17</f>
        <v>7.08365740319634</v>
      </c>
      <c r="I13" s="20">
        <f>VLOOKUP(B13,RMS!B:D,3,FALSE)</f>
        <v>638221.51003589702</v>
      </c>
      <c r="J13" s="21">
        <f>VLOOKUP(B13,RMS!B:E,4,FALSE)</f>
        <v>593012.01657435903</v>
      </c>
      <c r="K13" s="22">
        <f t="shared" si="1"/>
        <v>-7.4035897036083043E-2</v>
      </c>
      <c r="L13" s="22">
        <f t="shared" si="2"/>
        <v>-5.7435908820480108E-4</v>
      </c>
    </row>
    <row r="14" spans="1:12" x14ac:dyDescent="0.15">
      <c r="A14" s="39"/>
      <c r="B14" s="12">
        <v>23</v>
      </c>
      <c r="C14" s="36" t="s">
        <v>16</v>
      </c>
      <c r="D14" s="36"/>
      <c r="E14" s="15">
        <f>VLOOKUP(C14,RA!B18:D49,3,0)</f>
        <v>1531970.2627000001</v>
      </c>
      <c r="F14" s="25">
        <f>VLOOKUP(C14,RA!B18:I53,8,0)</f>
        <v>182448.1961</v>
      </c>
      <c r="G14" s="16">
        <f t="shared" si="0"/>
        <v>1349522.0666</v>
      </c>
      <c r="H14" s="27">
        <f>RA!J18</f>
        <v>11.909382351746601</v>
      </c>
      <c r="I14" s="20">
        <f>VLOOKUP(B14,RMS!B:D,3,FALSE)</f>
        <v>1531970.53994872</v>
      </c>
      <c r="J14" s="21">
        <f>VLOOKUP(B14,RMS!B:E,4,FALSE)</f>
        <v>1349521.89126068</v>
      </c>
      <c r="K14" s="22">
        <f t="shared" si="1"/>
        <v>-0.27724871993996203</v>
      </c>
      <c r="L14" s="22">
        <f t="shared" si="2"/>
        <v>0.17533931997604668</v>
      </c>
    </row>
    <row r="15" spans="1:12" x14ac:dyDescent="0.15">
      <c r="A15" s="39"/>
      <c r="B15" s="12">
        <v>24</v>
      </c>
      <c r="C15" s="36" t="s">
        <v>17</v>
      </c>
      <c r="D15" s="36"/>
      <c r="E15" s="15">
        <f>VLOOKUP(C15,RA!B18:D50,3,0)</f>
        <v>517229.76130000001</v>
      </c>
      <c r="F15" s="25">
        <f>VLOOKUP(C15,RA!B19:I54,8,0)</f>
        <v>46346.470800000003</v>
      </c>
      <c r="G15" s="16">
        <f t="shared" si="0"/>
        <v>470883.2905</v>
      </c>
      <c r="H15" s="27">
        <f>RA!J19</f>
        <v>8.9605189545770205</v>
      </c>
      <c r="I15" s="20">
        <f>VLOOKUP(B15,RMS!B:D,3,FALSE)</f>
        <v>517229.76337948698</v>
      </c>
      <c r="J15" s="21">
        <f>VLOOKUP(B15,RMS!B:E,4,FALSE)</f>
        <v>470883.28997435898</v>
      </c>
      <c r="K15" s="22">
        <f t="shared" si="1"/>
        <v>-2.07948696333915E-3</v>
      </c>
      <c r="L15" s="22">
        <f t="shared" si="2"/>
        <v>5.2564102225005627E-4</v>
      </c>
    </row>
    <row r="16" spans="1:12" x14ac:dyDescent="0.15">
      <c r="A16" s="39"/>
      <c r="B16" s="12">
        <v>25</v>
      </c>
      <c r="C16" s="36" t="s">
        <v>18</v>
      </c>
      <c r="D16" s="36"/>
      <c r="E16" s="15">
        <f>VLOOKUP(C16,RA!B20:D51,3,0)</f>
        <v>911048.05949999997</v>
      </c>
      <c r="F16" s="25">
        <f>VLOOKUP(C16,RA!B20:I55,8,0)</f>
        <v>52707.578600000001</v>
      </c>
      <c r="G16" s="16">
        <f t="shared" si="0"/>
        <v>858340.48089999997</v>
      </c>
      <c r="H16" s="27">
        <f>RA!J20</f>
        <v>5.7853785045024804</v>
      </c>
      <c r="I16" s="20">
        <f>VLOOKUP(B16,RMS!B:D,3,FALSE)</f>
        <v>911048.03480000002</v>
      </c>
      <c r="J16" s="21">
        <f>VLOOKUP(B16,RMS!B:E,4,FALSE)</f>
        <v>858340.48089999997</v>
      </c>
      <c r="K16" s="22">
        <f t="shared" si="1"/>
        <v>2.4699999950826168E-2</v>
      </c>
      <c r="L16" s="22">
        <f t="shared" si="2"/>
        <v>0</v>
      </c>
    </row>
    <row r="17" spans="1:12" x14ac:dyDescent="0.15">
      <c r="A17" s="39"/>
      <c r="B17" s="12">
        <v>26</v>
      </c>
      <c r="C17" s="36" t="s">
        <v>19</v>
      </c>
      <c r="D17" s="36"/>
      <c r="E17" s="15">
        <f>VLOOKUP(C17,RA!B20:D52,3,0)</f>
        <v>326215.8284</v>
      </c>
      <c r="F17" s="25">
        <f>VLOOKUP(C17,RA!B21:I56,8,0)</f>
        <v>25161.851299999998</v>
      </c>
      <c r="G17" s="16">
        <f t="shared" si="0"/>
        <v>301053.97710000002</v>
      </c>
      <c r="H17" s="27">
        <f>RA!J21</f>
        <v>7.7132527331405303</v>
      </c>
      <c r="I17" s="20">
        <f>VLOOKUP(B17,RMS!B:D,3,FALSE)</f>
        <v>326215.69095216697</v>
      </c>
      <c r="J17" s="21">
        <f>VLOOKUP(B17,RMS!B:E,4,FALSE)</f>
        <v>301053.97706412501</v>
      </c>
      <c r="K17" s="22">
        <f t="shared" si="1"/>
        <v>0.13744783302536234</v>
      </c>
      <c r="L17" s="22">
        <f t="shared" si="2"/>
        <v>3.587501123547554E-5</v>
      </c>
    </row>
    <row r="18" spans="1:12" x14ac:dyDescent="0.15">
      <c r="A18" s="39"/>
      <c r="B18" s="12">
        <v>27</v>
      </c>
      <c r="C18" s="36" t="s">
        <v>20</v>
      </c>
      <c r="D18" s="36"/>
      <c r="E18" s="15">
        <f>VLOOKUP(C18,RA!B22:D53,3,0)</f>
        <v>1970370.6395</v>
      </c>
      <c r="F18" s="25">
        <f>VLOOKUP(C18,RA!B22:I57,8,0)</f>
        <v>142948.00459999999</v>
      </c>
      <c r="G18" s="16">
        <f t="shared" si="0"/>
        <v>1827422.6348999999</v>
      </c>
      <c r="H18" s="27">
        <f>RA!J22</f>
        <v>7.2548789417748498</v>
      </c>
      <c r="I18" s="20">
        <f>VLOOKUP(B18,RMS!B:D,3,FALSE)</f>
        <v>1970370.58673333</v>
      </c>
      <c r="J18" s="21">
        <f>VLOOKUP(B18,RMS!B:E,4,FALSE)</f>
        <v>1827422.6318999999</v>
      </c>
      <c r="K18" s="22">
        <f t="shared" si="1"/>
        <v>5.2766670007258654E-2</v>
      </c>
      <c r="L18" s="22">
        <f t="shared" si="2"/>
        <v>3.0000000260770321E-3</v>
      </c>
    </row>
    <row r="19" spans="1:12" x14ac:dyDescent="0.15">
      <c r="A19" s="39"/>
      <c r="B19" s="12">
        <v>29</v>
      </c>
      <c r="C19" s="36" t="s">
        <v>21</v>
      </c>
      <c r="D19" s="36"/>
      <c r="E19" s="15">
        <f>VLOOKUP(C19,RA!B22:D54,3,0)</f>
        <v>2671620.1631</v>
      </c>
      <c r="F19" s="25">
        <f>VLOOKUP(C19,RA!B23:I58,8,0)</f>
        <v>65842.614700000006</v>
      </c>
      <c r="G19" s="16">
        <f t="shared" si="0"/>
        <v>2605777.5484000002</v>
      </c>
      <c r="H19" s="27">
        <f>RA!J23</f>
        <v>2.4645200545125401</v>
      </c>
      <c r="I19" s="20">
        <f>VLOOKUP(B19,RMS!B:D,3,FALSE)</f>
        <v>2671621.11355983</v>
      </c>
      <c r="J19" s="21">
        <f>VLOOKUP(B19,RMS!B:E,4,FALSE)</f>
        <v>2605777.57974701</v>
      </c>
      <c r="K19" s="22">
        <f t="shared" si="1"/>
        <v>-0.9504598299972713</v>
      </c>
      <c r="L19" s="22">
        <f t="shared" si="2"/>
        <v>-3.1347009819000959E-2</v>
      </c>
    </row>
    <row r="20" spans="1:12" x14ac:dyDescent="0.15">
      <c r="A20" s="39"/>
      <c r="B20" s="12">
        <v>31</v>
      </c>
      <c r="C20" s="36" t="s">
        <v>22</v>
      </c>
      <c r="D20" s="36"/>
      <c r="E20" s="15">
        <f>VLOOKUP(C20,RA!B24:D55,3,0)</f>
        <v>230273.67189999999</v>
      </c>
      <c r="F20" s="25">
        <f>VLOOKUP(C20,RA!B24:I59,8,0)</f>
        <v>40667.771000000001</v>
      </c>
      <c r="G20" s="16">
        <f t="shared" si="0"/>
        <v>189605.90089999998</v>
      </c>
      <c r="H20" s="27">
        <f>RA!J24</f>
        <v>17.660625578446801</v>
      </c>
      <c r="I20" s="20">
        <f>VLOOKUP(B20,RMS!B:D,3,FALSE)</f>
        <v>230273.706581832</v>
      </c>
      <c r="J20" s="21">
        <f>VLOOKUP(B20,RMS!B:E,4,FALSE)</f>
        <v>189605.906136309</v>
      </c>
      <c r="K20" s="22">
        <f t="shared" si="1"/>
        <v>-3.46818320103921E-2</v>
      </c>
      <c r="L20" s="22">
        <f t="shared" si="2"/>
        <v>-5.2363090217113495E-3</v>
      </c>
    </row>
    <row r="21" spans="1:12" x14ac:dyDescent="0.15">
      <c r="A21" s="39"/>
      <c r="B21" s="12">
        <v>32</v>
      </c>
      <c r="C21" s="36" t="s">
        <v>23</v>
      </c>
      <c r="D21" s="36"/>
      <c r="E21" s="15">
        <f>VLOOKUP(C21,RA!B24:D56,3,0)</f>
        <v>204273.0698</v>
      </c>
      <c r="F21" s="25">
        <f>VLOOKUP(C21,RA!B25:I60,8,0)</f>
        <v>13707.8647</v>
      </c>
      <c r="G21" s="16">
        <f t="shared" si="0"/>
        <v>190565.20509999999</v>
      </c>
      <c r="H21" s="27">
        <f>RA!J25</f>
        <v>6.7105589167583997</v>
      </c>
      <c r="I21" s="20">
        <f>VLOOKUP(B21,RMS!B:D,3,FALSE)</f>
        <v>204273.065079586</v>
      </c>
      <c r="J21" s="21">
        <f>VLOOKUP(B21,RMS!B:E,4,FALSE)</f>
        <v>190565.205037206</v>
      </c>
      <c r="K21" s="22">
        <f t="shared" si="1"/>
        <v>4.7204139991663396E-3</v>
      </c>
      <c r="L21" s="22">
        <f t="shared" si="2"/>
        <v>6.2793988035991788E-5</v>
      </c>
    </row>
    <row r="22" spans="1:12" x14ac:dyDescent="0.15">
      <c r="A22" s="39"/>
      <c r="B22" s="12">
        <v>33</v>
      </c>
      <c r="C22" s="36" t="s">
        <v>24</v>
      </c>
      <c r="D22" s="36"/>
      <c r="E22" s="15">
        <f>VLOOKUP(C22,RA!B26:D57,3,0)</f>
        <v>567627.09380000003</v>
      </c>
      <c r="F22" s="25">
        <f>VLOOKUP(C22,RA!B26:I61,8,0)</f>
        <v>109877.4151</v>
      </c>
      <c r="G22" s="16">
        <f t="shared" si="0"/>
        <v>457749.67870000005</v>
      </c>
      <c r="H22" s="27">
        <f>RA!J26</f>
        <v>19.357323901581498</v>
      </c>
      <c r="I22" s="20">
        <f>VLOOKUP(B22,RMS!B:D,3,FALSE)</f>
        <v>567627.09301618603</v>
      </c>
      <c r="J22" s="21">
        <f>VLOOKUP(B22,RMS!B:E,4,FALSE)</f>
        <v>457749.763997267</v>
      </c>
      <c r="K22" s="22">
        <f t="shared" si="1"/>
        <v>7.8381400089710951E-4</v>
      </c>
      <c r="L22" s="22">
        <f t="shared" si="2"/>
        <v>-8.5297266952693462E-2</v>
      </c>
    </row>
    <row r="23" spans="1:12" x14ac:dyDescent="0.15">
      <c r="A23" s="39"/>
      <c r="B23" s="12">
        <v>34</v>
      </c>
      <c r="C23" s="36" t="s">
        <v>25</v>
      </c>
      <c r="D23" s="36"/>
      <c r="E23" s="15">
        <f>VLOOKUP(C23,RA!B26:D58,3,0)</f>
        <v>194627.66200000001</v>
      </c>
      <c r="F23" s="25">
        <f>VLOOKUP(C23,RA!B27:I62,8,0)</f>
        <v>63365.963900000002</v>
      </c>
      <c r="G23" s="16">
        <f t="shared" si="0"/>
        <v>131261.69810000001</v>
      </c>
      <c r="H23" s="27">
        <f>RA!J27</f>
        <v>32.5575322895262</v>
      </c>
      <c r="I23" s="20">
        <f>VLOOKUP(B23,RMS!B:D,3,FALSE)</f>
        <v>194627.62738965999</v>
      </c>
      <c r="J23" s="21">
        <f>VLOOKUP(B23,RMS!B:E,4,FALSE)</f>
        <v>131261.702906444</v>
      </c>
      <c r="K23" s="22">
        <f t="shared" si="1"/>
        <v>3.4610340022481978E-2</v>
      </c>
      <c r="L23" s="22">
        <f t="shared" si="2"/>
        <v>-4.8064439906738698E-3</v>
      </c>
    </row>
    <row r="24" spans="1:12" x14ac:dyDescent="0.15">
      <c r="A24" s="39"/>
      <c r="B24" s="12">
        <v>35</v>
      </c>
      <c r="C24" s="36" t="s">
        <v>26</v>
      </c>
      <c r="D24" s="36"/>
      <c r="E24" s="15">
        <f>VLOOKUP(C24,RA!B28:D59,3,0)</f>
        <v>798802.22640000004</v>
      </c>
      <c r="F24" s="25">
        <f>VLOOKUP(C24,RA!B28:I63,8,0)</f>
        <v>28187.2274</v>
      </c>
      <c r="G24" s="16">
        <f t="shared" si="0"/>
        <v>770614.99900000007</v>
      </c>
      <c r="H24" s="27">
        <f>RA!J28</f>
        <v>3.5286866346170198</v>
      </c>
      <c r="I24" s="20">
        <f>VLOOKUP(B24,RMS!B:D,3,FALSE)</f>
        <v>798802.22684867296</v>
      </c>
      <c r="J24" s="21">
        <f>VLOOKUP(B24,RMS!B:E,4,FALSE)</f>
        <v>770614.98642566404</v>
      </c>
      <c r="K24" s="22">
        <f t="shared" si="1"/>
        <v>-4.4867291580885649E-4</v>
      </c>
      <c r="L24" s="22">
        <f t="shared" si="2"/>
        <v>1.2574336025863886E-2</v>
      </c>
    </row>
    <row r="25" spans="1:12" x14ac:dyDescent="0.15">
      <c r="A25" s="39"/>
      <c r="B25" s="12">
        <v>36</v>
      </c>
      <c r="C25" s="36" t="s">
        <v>27</v>
      </c>
      <c r="D25" s="36"/>
      <c r="E25" s="15">
        <f>VLOOKUP(C25,RA!B28:D60,3,0)</f>
        <v>653814.47869999998</v>
      </c>
      <c r="F25" s="25">
        <f>VLOOKUP(C25,RA!B29:I64,8,0)</f>
        <v>95821.577600000004</v>
      </c>
      <c r="G25" s="16">
        <f t="shared" si="0"/>
        <v>557992.90110000002</v>
      </c>
      <c r="H25" s="27">
        <f>RA!J29</f>
        <v>14.6557747987663</v>
      </c>
      <c r="I25" s="20">
        <f>VLOOKUP(B25,RMS!B:D,3,FALSE)</f>
        <v>653814.47801592899</v>
      </c>
      <c r="J25" s="21">
        <f>VLOOKUP(B25,RMS!B:E,4,FALSE)</f>
        <v>557992.85726816999</v>
      </c>
      <c r="K25" s="22">
        <f t="shared" si="1"/>
        <v>6.8407098297029734E-4</v>
      </c>
      <c r="L25" s="22">
        <f t="shared" si="2"/>
        <v>4.3831830029375851E-2</v>
      </c>
    </row>
    <row r="26" spans="1:12" x14ac:dyDescent="0.15">
      <c r="A26" s="39"/>
      <c r="B26" s="12">
        <v>37</v>
      </c>
      <c r="C26" s="36" t="s">
        <v>28</v>
      </c>
      <c r="D26" s="36"/>
      <c r="E26" s="15">
        <f>VLOOKUP(C26,RA!B30:D61,3,0)</f>
        <v>1150766.4874</v>
      </c>
      <c r="F26" s="25">
        <f>VLOOKUP(C26,RA!B30:I65,8,0)</f>
        <v>115702.67230000001</v>
      </c>
      <c r="G26" s="16">
        <f t="shared" si="0"/>
        <v>1035063.8151</v>
      </c>
      <c r="H26" s="27">
        <f>RA!J30</f>
        <v>10.054400572736</v>
      </c>
      <c r="I26" s="20">
        <f>VLOOKUP(B26,RMS!B:D,3,FALSE)</f>
        <v>1150766.49933097</v>
      </c>
      <c r="J26" s="21">
        <f>VLOOKUP(B26,RMS!B:E,4,FALSE)</f>
        <v>1035063.80638234</v>
      </c>
      <c r="K26" s="22">
        <f t="shared" si="1"/>
        <v>-1.1930970009416342E-2</v>
      </c>
      <c r="L26" s="22">
        <f t="shared" si="2"/>
        <v>8.7176599772647023E-3</v>
      </c>
    </row>
    <row r="27" spans="1:12" x14ac:dyDescent="0.15">
      <c r="A27" s="39"/>
      <c r="B27" s="12">
        <v>38</v>
      </c>
      <c r="C27" s="36" t="s">
        <v>29</v>
      </c>
      <c r="D27" s="36"/>
      <c r="E27" s="15">
        <f>VLOOKUP(C27,RA!B30:D62,3,0)</f>
        <v>719190.01540000003</v>
      </c>
      <c r="F27" s="25">
        <f>VLOOKUP(C27,RA!B31:I66,8,0)</f>
        <v>41886.161899999999</v>
      </c>
      <c r="G27" s="16">
        <f t="shared" si="0"/>
        <v>677303.85350000008</v>
      </c>
      <c r="H27" s="27">
        <f>RA!J31</f>
        <v>5.82407444529158</v>
      </c>
      <c r="I27" s="20">
        <f>VLOOKUP(B27,RMS!B:D,3,FALSE)</f>
        <v>719190.01968761103</v>
      </c>
      <c r="J27" s="21">
        <f>VLOOKUP(B27,RMS!B:E,4,FALSE)</f>
        <v>677303.81730885</v>
      </c>
      <c r="K27" s="22">
        <f t="shared" si="1"/>
        <v>-4.2876109946519136E-3</v>
      </c>
      <c r="L27" s="22">
        <f t="shared" si="2"/>
        <v>3.6191150080412626E-2</v>
      </c>
    </row>
    <row r="28" spans="1:12" x14ac:dyDescent="0.15">
      <c r="A28" s="39"/>
      <c r="B28" s="12">
        <v>39</v>
      </c>
      <c r="C28" s="36" t="s">
        <v>30</v>
      </c>
      <c r="D28" s="36"/>
      <c r="E28" s="15">
        <f>VLOOKUP(C28,RA!B32:D63,3,0)</f>
        <v>191446.31760000001</v>
      </c>
      <c r="F28" s="25">
        <f>VLOOKUP(C28,RA!B32:I67,8,0)</f>
        <v>53425.883000000002</v>
      </c>
      <c r="G28" s="16">
        <f t="shared" si="0"/>
        <v>138020.43460000001</v>
      </c>
      <c r="H28" s="27">
        <f>RA!J32</f>
        <v>27.906456321414201</v>
      </c>
      <c r="I28" s="20">
        <f>VLOOKUP(B28,RMS!B:D,3,FALSE)</f>
        <v>191446.27262136</v>
      </c>
      <c r="J28" s="21">
        <f>VLOOKUP(B28,RMS!B:E,4,FALSE)</f>
        <v>138020.41446819899</v>
      </c>
      <c r="K28" s="22">
        <f t="shared" si="1"/>
        <v>4.4978640013141558E-2</v>
      </c>
      <c r="L28" s="22">
        <f t="shared" si="2"/>
        <v>2.0131801022216678E-2</v>
      </c>
    </row>
    <row r="29" spans="1:12" x14ac:dyDescent="0.15">
      <c r="A29" s="39"/>
      <c r="B29" s="12">
        <v>40</v>
      </c>
      <c r="C29" s="36" t="s">
        <v>31</v>
      </c>
      <c r="D29" s="36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</row>
    <row r="30" spans="1:12" x14ac:dyDescent="0.15">
      <c r="A30" s="39"/>
      <c r="B30" s="12">
        <v>41</v>
      </c>
      <c r="C30" s="36" t="s">
        <v>36</v>
      </c>
      <c r="D30" s="3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 x14ac:dyDescent="0.15">
      <c r="A31" s="39"/>
      <c r="B31" s="12">
        <v>42</v>
      </c>
      <c r="C31" s="36" t="s">
        <v>32</v>
      </c>
      <c r="D31" s="36"/>
      <c r="E31" s="15">
        <f>VLOOKUP(C31,RA!B34:D66,3,0)</f>
        <v>160701.61869999999</v>
      </c>
      <c r="F31" s="25">
        <f>VLOOKUP(C31,RA!B35:I70,8,0)</f>
        <v>10669.1576</v>
      </c>
      <c r="G31" s="16">
        <f t="shared" si="0"/>
        <v>150032.46109999999</v>
      </c>
      <c r="H31" s="27">
        <f>RA!J35</f>
        <v>6.63911022571423</v>
      </c>
      <c r="I31" s="20">
        <f>VLOOKUP(B31,RMS!B:D,3,FALSE)</f>
        <v>160701.61869999999</v>
      </c>
      <c r="J31" s="21">
        <f>VLOOKUP(B31,RMS!B:E,4,FALSE)</f>
        <v>150032.45370000001</v>
      </c>
      <c r="K31" s="22">
        <f t="shared" si="1"/>
        <v>0</v>
      </c>
      <c r="L31" s="22">
        <f t="shared" si="2"/>
        <v>7.3999999731313437E-3</v>
      </c>
    </row>
    <row r="32" spans="1:12" x14ac:dyDescent="0.15">
      <c r="A32" s="39"/>
      <c r="B32" s="12">
        <v>71</v>
      </c>
      <c r="C32" s="36" t="s">
        <v>37</v>
      </c>
      <c r="D32" s="3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39"/>
      <c r="B33" s="12">
        <v>72</v>
      </c>
      <c r="C33" s="36" t="s">
        <v>38</v>
      </c>
      <c r="D33" s="3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39"/>
      <c r="B34" s="12">
        <v>73</v>
      </c>
      <c r="C34" s="36" t="s">
        <v>39</v>
      </c>
      <c r="D34" s="3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39"/>
      <c r="B35" s="12">
        <v>75</v>
      </c>
      <c r="C35" s="36" t="s">
        <v>33</v>
      </c>
      <c r="D35" s="36"/>
      <c r="E35" s="15">
        <f>VLOOKUP(C35,RA!B8:D70,3,0)</f>
        <v>199955.55660000001</v>
      </c>
      <c r="F35" s="25">
        <f>VLOOKUP(C35,RA!B8:I74,8,0)</f>
        <v>10140.9791</v>
      </c>
      <c r="G35" s="16">
        <f t="shared" si="0"/>
        <v>189814.57750000001</v>
      </c>
      <c r="H35" s="27">
        <f>RA!J39</f>
        <v>5.0716165494147596</v>
      </c>
      <c r="I35" s="20">
        <f>VLOOKUP(B35,RMS!B:D,3,FALSE)</f>
        <v>199955.555555556</v>
      </c>
      <c r="J35" s="21">
        <f>VLOOKUP(B35,RMS!B:E,4,FALSE)</f>
        <v>189814.57692307699</v>
      </c>
      <c r="K35" s="22">
        <f t="shared" si="1"/>
        <v>1.0444440122228116E-3</v>
      </c>
      <c r="L35" s="22">
        <f t="shared" si="2"/>
        <v>5.7692301925271749E-4</v>
      </c>
    </row>
    <row r="36" spans="1:12" x14ac:dyDescent="0.15">
      <c r="A36" s="39"/>
      <c r="B36" s="12">
        <v>76</v>
      </c>
      <c r="C36" s="36" t="s">
        <v>34</v>
      </c>
      <c r="D36" s="36"/>
      <c r="E36" s="15">
        <f>VLOOKUP(C36,RA!B8:D71,3,0)</f>
        <v>477312.57679999998</v>
      </c>
      <c r="F36" s="25">
        <f>VLOOKUP(C36,RA!B8:I75,8,0)</f>
        <v>26269.310700000002</v>
      </c>
      <c r="G36" s="16">
        <f t="shared" si="0"/>
        <v>451043.26610000001</v>
      </c>
      <c r="H36" s="27">
        <f>RA!J40</f>
        <v>5.50358653361174</v>
      </c>
      <c r="I36" s="20">
        <f>VLOOKUP(B36,RMS!B:D,3,FALSE)</f>
        <v>477312.57179658097</v>
      </c>
      <c r="J36" s="21">
        <f>VLOOKUP(B36,RMS!B:E,4,FALSE)</f>
        <v>451043.26612906001</v>
      </c>
      <c r="K36" s="22">
        <f t="shared" si="1"/>
        <v>5.0034190062433481E-3</v>
      </c>
      <c r="L36" s="22">
        <f t="shared" si="2"/>
        <v>-2.9060000088065863E-5</v>
      </c>
    </row>
    <row r="37" spans="1:12" x14ac:dyDescent="0.15">
      <c r="A37" s="39"/>
      <c r="B37" s="12">
        <v>77</v>
      </c>
      <c r="C37" s="36" t="s">
        <v>40</v>
      </c>
      <c r="D37" s="3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39"/>
      <c r="B38" s="12">
        <v>78</v>
      </c>
      <c r="C38" s="36" t="s">
        <v>41</v>
      </c>
      <c r="D38" s="3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x14ac:dyDescent="0.15">
      <c r="A39" s="39"/>
      <c r="B39" s="12">
        <v>99</v>
      </c>
      <c r="C39" s="36" t="s">
        <v>35</v>
      </c>
      <c r="D39" s="36"/>
      <c r="E39" s="15">
        <f>VLOOKUP(C39,RA!B8:D74,3,0)</f>
        <v>44746.716099999998</v>
      </c>
      <c r="F39" s="25">
        <f>VLOOKUP(C39,RA!B8:I78,8,0)</f>
        <v>4226.2509</v>
      </c>
      <c r="G39" s="16">
        <f t="shared" si="0"/>
        <v>40520.465199999999</v>
      </c>
      <c r="H39" s="27">
        <f>RA!J43</f>
        <v>9.4448291815541801</v>
      </c>
      <c r="I39" s="20">
        <f>VLOOKUP(B39,RMS!B:D,3,FALSE)</f>
        <v>44746.715528326102</v>
      </c>
      <c r="J39" s="21">
        <f>VLOOKUP(B39,RMS!B:E,4,FALSE)</f>
        <v>40520.463656304397</v>
      </c>
      <c r="K39" s="22">
        <f t="shared" si="1"/>
        <v>5.7167389604728669E-4</v>
      </c>
      <c r="L39" s="22">
        <f t="shared" si="2"/>
        <v>1.5436956018675119E-3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sqref="A1:W43"/>
    </sheetView>
  </sheetViews>
  <sheetFormatPr defaultRowHeight="11.25" x14ac:dyDescent="0.1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6" width="9.25" style="34" bestFit="1" customWidth="1"/>
    <col min="17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 x14ac:dyDescent="0.2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54" t="s">
        <v>47</v>
      </c>
      <c r="W1" s="42"/>
    </row>
    <row r="2" spans="1:23" ht="12.75" x14ac:dyDescent="0.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54"/>
      <c r="W2" s="42"/>
    </row>
    <row r="3" spans="1:23" ht="23.25" thickBo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55" t="s">
        <v>48</v>
      </c>
      <c r="W3" s="42"/>
    </row>
    <row r="4" spans="1:23" ht="15" thickTop="1" thickBot="1" x14ac:dyDescent="0.2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53"/>
      <c r="W4" s="42"/>
    </row>
    <row r="5" spans="1:23" ht="15" thickTop="1" thickBot="1" x14ac:dyDescent="0.25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 x14ac:dyDescent="0.2">
      <c r="A6" s="61" t="s">
        <v>3</v>
      </c>
      <c r="B6" s="43" t="s">
        <v>4</v>
      </c>
      <c r="C6" s="44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 x14ac:dyDescent="0.2">
      <c r="A7" s="45" t="s">
        <v>5</v>
      </c>
      <c r="B7" s="46"/>
      <c r="C7" s="47"/>
      <c r="D7" s="63">
        <v>16678167.667400001</v>
      </c>
      <c r="E7" s="63">
        <v>19006839</v>
      </c>
      <c r="F7" s="64">
        <v>87.748245078521506</v>
      </c>
      <c r="G7" s="63">
        <v>13365499.535499999</v>
      </c>
      <c r="H7" s="64">
        <v>24.785217515448998</v>
      </c>
      <c r="I7" s="63">
        <v>1510576.0837000001</v>
      </c>
      <c r="J7" s="64">
        <v>9.0572064858938308</v>
      </c>
      <c r="K7" s="63">
        <v>1435917.5342000001</v>
      </c>
      <c r="L7" s="64">
        <v>10.743463275623</v>
      </c>
      <c r="M7" s="64">
        <v>5.1993619216854997E-2</v>
      </c>
      <c r="N7" s="63">
        <v>491114499.66939998</v>
      </c>
      <c r="O7" s="63">
        <v>3116104699.1329999</v>
      </c>
      <c r="P7" s="63">
        <v>890050</v>
      </c>
      <c r="Q7" s="63">
        <v>850961</v>
      </c>
      <c r="R7" s="64">
        <v>4.5935125111491697</v>
      </c>
      <c r="S7" s="63">
        <v>18.738461510476899</v>
      </c>
      <c r="T7" s="63">
        <v>18.0139378514409</v>
      </c>
      <c r="U7" s="65">
        <v>3.8665055753427402</v>
      </c>
      <c r="V7" s="53"/>
      <c r="W7" s="53"/>
    </row>
    <row r="8" spans="1:23" ht="14.25" thickBot="1" x14ac:dyDescent="0.2">
      <c r="A8" s="48">
        <v>41788</v>
      </c>
      <c r="B8" s="51" t="s">
        <v>6</v>
      </c>
      <c r="C8" s="52"/>
      <c r="D8" s="66">
        <v>517835.3407</v>
      </c>
      <c r="E8" s="66">
        <v>455590</v>
      </c>
      <c r="F8" s="67">
        <v>113.662578348954</v>
      </c>
      <c r="G8" s="66">
        <v>399578.8406</v>
      </c>
      <c r="H8" s="67">
        <v>29.595285857086001</v>
      </c>
      <c r="I8" s="66">
        <v>108351.2372</v>
      </c>
      <c r="J8" s="67">
        <v>20.923878438565598</v>
      </c>
      <c r="K8" s="66">
        <v>71940.869200000001</v>
      </c>
      <c r="L8" s="67">
        <v>18.004173867658999</v>
      </c>
      <c r="M8" s="67">
        <v>0.50611520829386902</v>
      </c>
      <c r="N8" s="66">
        <v>15970520.1481</v>
      </c>
      <c r="O8" s="66">
        <v>121303512.89920001</v>
      </c>
      <c r="P8" s="66">
        <v>22579</v>
      </c>
      <c r="Q8" s="66">
        <v>21795</v>
      </c>
      <c r="R8" s="67">
        <v>3.5971553108511198</v>
      </c>
      <c r="S8" s="66">
        <v>22.934378878604001</v>
      </c>
      <c r="T8" s="66">
        <v>22.542919242945601</v>
      </c>
      <c r="U8" s="68">
        <v>1.70686826850839</v>
      </c>
      <c r="V8" s="53"/>
      <c r="W8" s="53"/>
    </row>
    <row r="9" spans="1:23" ht="12" customHeight="1" thickBot="1" x14ac:dyDescent="0.2">
      <c r="A9" s="49"/>
      <c r="B9" s="51" t="s">
        <v>7</v>
      </c>
      <c r="C9" s="52"/>
      <c r="D9" s="66">
        <v>66280.656300000002</v>
      </c>
      <c r="E9" s="66">
        <v>89497</v>
      </c>
      <c r="F9" s="67">
        <v>74.059081645194794</v>
      </c>
      <c r="G9" s="66">
        <v>66474.8033</v>
      </c>
      <c r="H9" s="67">
        <v>-0.29206103720805798</v>
      </c>
      <c r="I9" s="66">
        <v>14103.6626</v>
      </c>
      <c r="J9" s="67">
        <v>21.278700886973599</v>
      </c>
      <c r="K9" s="66">
        <v>13729.402</v>
      </c>
      <c r="L9" s="67">
        <v>20.653542874041101</v>
      </c>
      <c r="M9" s="67">
        <v>2.7259788882283E-2</v>
      </c>
      <c r="N9" s="66">
        <v>2639067.3640999999</v>
      </c>
      <c r="O9" s="66">
        <v>20327271.249899998</v>
      </c>
      <c r="P9" s="66">
        <v>3726</v>
      </c>
      <c r="Q9" s="66">
        <v>3758</v>
      </c>
      <c r="R9" s="67">
        <v>-0.85151676423629297</v>
      </c>
      <c r="S9" s="66">
        <v>17.788689291465399</v>
      </c>
      <c r="T9" s="66">
        <v>17.0856691857371</v>
      </c>
      <c r="U9" s="68">
        <v>3.9520624269128999</v>
      </c>
      <c r="V9" s="53"/>
      <c r="W9" s="53"/>
    </row>
    <row r="10" spans="1:23" ht="14.25" thickBot="1" x14ac:dyDescent="0.2">
      <c r="A10" s="49"/>
      <c r="B10" s="51" t="s">
        <v>8</v>
      </c>
      <c r="C10" s="52"/>
      <c r="D10" s="66">
        <v>167143.11290000001</v>
      </c>
      <c r="E10" s="66">
        <v>234553</v>
      </c>
      <c r="F10" s="67">
        <v>71.260275033787707</v>
      </c>
      <c r="G10" s="66">
        <v>116776.14599999999</v>
      </c>
      <c r="H10" s="67">
        <v>43.1312118315671</v>
      </c>
      <c r="I10" s="66">
        <v>36218.723599999998</v>
      </c>
      <c r="J10" s="67">
        <v>21.66928865425</v>
      </c>
      <c r="K10" s="66">
        <v>21799.826700000001</v>
      </c>
      <c r="L10" s="67">
        <v>18.668047753519801</v>
      </c>
      <c r="M10" s="67">
        <v>0.66142254699666903</v>
      </c>
      <c r="N10" s="66">
        <v>4331831.8775000004</v>
      </c>
      <c r="O10" s="66">
        <v>29321153.365400001</v>
      </c>
      <c r="P10" s="66">
        <v>82932</v>
      </c>
      <c r="Q10" s="66">
        <v>77511</v>
      </c>
      <c r="R10" s="67">
        <v>6.9938460347563698</v>
      </c>
      <c r="S10" s="66">
        <v>2.01542363502629</v>
      </c>
      <c r="T10" s="66">
        <v>1.95196448633097</v>
      </c>
      <c r="U10" s="68">
        <v>3.1486754244839799</v>
      </c>
      <c r="V10" s="53"/>
      <c r="W10" s="53"/>
    </row>
    <row r="11" spans="1:23" ht="14.25" thickBot="1" x14ac:dyDescent="0.2">
      <c r="A11" s="49"/>
      <c r="B11" s="51" t="s">
        <v>9</v>
      </c>
      <c r="C11" s="52"/>
      <c r="D11" s="66">
        <v>77023.4709</v>
      </c>
      <c r="E11" s="66">
        <v>58875</v>
      </c>
      <c r="F11" s="67">
        <v>130.82542828025501</v>
      </c>
      <c r="G11" s="66">
        <v>52863.866499999996</v>
      </c>
      <c r="H11" s="67">
        <v>45.701546253715698</v>
      </c>
      <c r="I11" s="66">
        <v>12732.3138</v>
      </c>
      <c r="J11" s="67">
        <v>16.5304337122517</v>
      </c>
      <c r="K11" s="66">
        <v>12385.7274</v>
      </c>
      <c r="L11" s="67">
        <v>23.429476918794801</v>
      </c>
      <c r="M11" s="67">
        <v>2.7982724696492E-2</v>
      </c>
      <c r="N11" s="66">
        <v>1812710.2108</v>
      </c>
      <c r="O11" s="66">
        <v>12594853.499399999</v>
      </c>
      <c r="P11" s="66">
        <v>3417</v>
      </c>
      <c r="Q11" s="66">
        <v>3143</v>
      </c>
      <c r="R11" s="67">
        <v>8.71778555520204</v>
      </c>
      <c r="S11" s="66">
        <v>22.5412557506585</v>
      </c>
      <c r="T11" s="66">
        <v>22.0805101177219</v>
      </c>
      <c r="U11" s="68">
        <v>2.0440104936171899</v>
      </c>
      <c r="V11" s="53"/>
      <c r="W11" s="53"/>
    </row>
    <row r="12" spans="1:23" ht="14.25" thickBot="1" x14ac:dyDescent="0.2">
      <c r="A12" s="49"/>
      <c r="B12" s="51" t="s">
        <v>10</v>
      </c>
      <c r="C12" s="52"/>
      <c r="D12" s="66">
        <v>239859.6035</v>
      </c>
      <c r="E12" s="66">
        <v>207383</v>
      </c>
      <c r="F12" s="67">
        <v>115.66020527237001</v>
      </c>
      <c r="G12" s="66">
        <v>260030.3167</v>
      </c>
      <c r="H12" s="67">
        <v>-7.7570621210568902</v>
      </c>
      <c r="I12" s="66">
        <v>52716.993699999999</v>
      </c>
      <c r="J12" s="67">
        <v>21.9782710096909</v>
      </c>
      <c r="K12" s="66">
        <v>25048.216100000001</v>
      </c>
      <c r="L12" s="67">
        <v>9.6328060581099209</v>
      </c>
      <c r="M12" s="67">
        <v>1.1046206839456301</v>
      </c>
      <c r="N12" s="66">
        <v>5900332.6172000002</v>
      </c>
      <c r="O12" s="66">
        <v>36656216.279600002</v>
      </c>
      <c r="P12" s="66">
        <v>2748</v>
      </c>
      <c r="Q12" s="66">
        <v>2170</v>
      </c>
      <c r="R12" s="67">
        <v>26.635944700460801</v>
      </c>
      <c r="S12" s="66">
        <v>87.2851541120815</v>
      </c>
      <c r="T12" s="66">
        <v>82.2137392165899</v>
      </c>
      <c r="U12" s="68">
        <v>5.8101689194241803</v>
      </c>
      <c r="V12" s="53"/>
      <c r="W12" s="53"/>
    </row>
    <row r="13" spans="1:23" ht="14.25" thickBot="1" x14ac:dyDescent="0.2">
      <c r="A13" s="49"/>
      <c r="B13" s="51" t="s">
        <v>11</v>
      </c>
      <c r="C13" s="52"/>
      <c r="D13" s="66">
        <v>285585.17629999999</v>
      </c>
      <c r="E13" s="66">
        <v>230497</v>
      </c>
      <c r="F13" s="67">
        <v>123.89973678616199</v>
      </c>
      <c r="G13" s="66">
        <v>214835.2452</v>
      </c>
      <c r="H13" s="67">
        <v>32.932180673676498</v>
      </c>
      <c r="I13" s="66">
        <v>62257.174299999999</v>
      </c>
      <c r="J13" s="67">
        <v>21.799861990946098</v>
      </c>
      <c r="K13" s="66">
        <v>55719.537900000003</v>
      </c>
      <c r="L13" s="67">
        <v>25.9359388856927</v>
      </c>
      <c r="M13" s="67">
        <v>0.117331130989153</v>
      </c>
      <c r="N13" s="66">
        <v>8027011.8646999998</v>
      </c>
      <c r="O13" s="66">
        <v>59509833.189900003</v>
      </c>
      <c r="P13" s="66">
        <v>11304</v>
      </c>
      <c r="Q13" s="66">
        <v>10579</v>
      </c>
      <c r="R13" s="67">
        <v>6.8531997353246998</v>
      </c>
      <c r="S13" s="66">
        <v>25.2640814136589</v>
      </c>
      <c r="T13" s="66">
        <v>26.225928736175401</v>
      </c>
      <c r="U13" s="68">
        <v>-3.8071731434357301</v>
      </c>
      <c r="V13" s="53"/>
      <c r="W13" s="53"/>
    </row>
    <row r="14" spans="1:23" ht="14.25" thickBot="1" x14ac:dyDescent="0.2">
      <c r="A14" s="49"/>
      <c r="B14" s="51" t="s">
        <v>12</v>
      </c>
      <c r="C14" s="52"/>
      <c r="D14" s="66">
        <v>162653.1667</v>
      </c>
      <c r="E14" s="66">
        <v>128767</v>
      </c>
      <c r="F14" s="67">
        <v>126.315878058819</v>
      </c>
      <c r="G14" s="66">
        <v>144558.15890000001</v>
      </c>
      <c r="H14" s="67">
        <v>12.517458673859799</v>
      </c>
      <c r="I14" s="66">
        <v>32280.6018</v>
      </c>
      <c r="J14" s="67">
        <v>19.846279328541399</v>
      </c>
      <c r="K14" s="66">
        <v>26239.4967</v>
      </c>
      <c r="L14" s="67">
        <v>18.151515555861199</v>
      </c>
      <c r="M14" s="67">
        <v>0.23022945786913701</v>
      </c>
      <c r="N14" s="66">
        <v>4311096.5033999998</v>
      </c>
      <c r="O14" s="66">
        <v>26817910.891199999</v>
      </c>
      <c r="P14" s="66">
        <v>2794</v>
      </c>
      <c r="Q14" s="66">
        <v>2419</v>
      </c>
      <c r="R14" s="67">
        <v>15.5022736668045</v>
      </c>
      <c r="S14" s="66">
        <v>58.2151634574087</v>
      </c>
      <c r="T14" s="66">
        <v>57.703482265398897</v>
      </c>
      <c r="U14" s="68">
        <v>0.87894830422346104</v>
      </c>
      <c r="V14" s="53"/>
      <c r="W14" s="53"/>
    </row>
    <row r="15" spans="1:23" ht="14.25" thickBot="1" x14ac:dyDescent="0.2">
      <c r="A15" s="49"/>
      <c r="B15" s="51" t="s">
        <v>13</v>
      </c>
      <c r="C15" s="52"/>
      <c r="D15" s="66">
        <v>119340.1743</v>
      </c>
      <c r="E15" s="66">
        <v>87128</v>
      </c>
      <c r="F15" s="67">
        <v>136.97109344871899</v>
      </c>
      <c r="G15" s="66">
        <v>82679.431700000001</v>
      </c>
      <c r="H15" s="67">
        <v>44.3408255792353</v>
      </c>
      <c r="I15" s="66">
        <v>23815.798699999999</v>
      </c>
      <c r="J15" s="67">
        <v>19.956229190793099</v>
      </c>
      <c r="K15" s="66">
        <v>16710.4257</v>
      </c>
      <c r="L15" s="67">
        <v>20.211103724845799</v>
      </c>
      <c r="M15" s="67">
        <v>0.42520598383080099</v>
      </c>
      <c r="N15" s="66">
        <v>3606522.9863999998</v>
      </c>
      <c r="O15" s="66">
        <v>20886942.978700001</v>
      </c>
      <c r="P15" s="66">
        <v>4289</v>
      </c>
      <c r="Q15" s="66">
        <v>3883</v>
      </c>
      <c r="R15" s="67">
        <v>10.4558331187226</v>
      </c>
      <c r="S15" s="66">
        <v>27.824708393564901</v>
      </c>
      <c r="T15" s="66">
        <v>28.343425160957999</v>
      </c>
      <c r="U15" s="68">
        <v>-1.8642307407363801</v>
      </c>
      <c r="V15" s="53"/>
      <c r="W15" s="53"/>
    </row>
    <row r="16" spans="1:23" ht="14.25" thickBot="1" x14ac:dyDescent="0.2">
      <c r="A16" s="49"/>
      <c r="B16" s="51" t="s">
        <v>14</v>
      </c>
      <c r="C16" s="52"/>
      <c r="D16" s="66">
        <v>882233.32409999997</v>
      </c>
      <c r="E16" s="66">
        <v>770266</v>
      </c>
      <c r="F16" s="67">
        <v>114.5361893294</v>
      </c>
      <c r="G16" s="66">
        <v>706880.96230000001</v>
      </c>
      <c r="H16" s="67">
        <v>24.8064909301632</v>
      </c>
      <c r="I16" s="66">
        <v>-6512.7933000000003</v>
      </c>
      <c r="J16" s="67">
        <v>-0.73821665109328705</v>
      </c>
      <c r="K16" s="66">
        <v>-27124.840499999998</v>
      </c>
      <c r="L16" s="67">
        <v>-3.8372571828420798</v>
      </c>
      <c r="M16" s="67">
        <v>-0.75989560934008105</v>
      </c>
      <c r="N16" s="66">
        <v>26072301.546100002</v>
      </c>
      <c r="O16" s="66">
        <v>155796939.75479999</v>
      </c>
      <c r="P16" s="66">
        <v>47370</v>
      </c>
      <c r="Q16" s="66">
        <v>44760</v>
      </c>
      <c r="R16" s="67">
        <v>5.8310991957104497</v>
      </c>
      <c r="S16" s="66">
        <v>18.624304920836</v>
      </c>
      <c r="T16" s="66">
        <v>17.682230096067901</v>
      </c>
      <c r="U16" s="68">
        <v>5.0583086390198897</v>
      </c>
      <c r="V16" s="53"/>
      <c r="W16" s="53"/>
    </row>
    <row r="17" spans="1:23" ht="12" thickBot="1" x14ac:dyDescent="0.2">
      <c r="A17" s="49"/>
      <c r="B17" s="51" t="s">
        <v>15</v>
      </c>
      <c r="C17" s="52"/>
      <c r="D17" s="66">
        <v>638221.43599999999</v>
      </c>
      <c r="E17" s="66">
        <v>589273</v>
      </c>
      <c r="F17" s="67">
        <v>108.306580481373</v>
      </c>
      <c r="G17" s="66">
        <v>1223497.9088999999</v>
      </c>
      <c r="H17" s="67">
        <v>-47.836328010253801</v>
      </c>
      <c r="I17" s="66">
        <v>45209.42</v>
      </c>
      <c r="J17" s="67">
        <v>7.08365740319634</v>
      </c>
      <c r="K17" s="66">
        <v>45816.748800000001</v>
      </c>
      <c r="L17" s="67">
        <v>3.7447345407555401</v>
      </c>
      <c r="M17" s="67">
        <v>-1.3255606648371001E-2</v>
      </c>
      <c r="N17" s="66">
        <v>20498817.417199999</v>
      </c>
      <c r="O17" s="66">
        <v>166720560.0564</v>
      </c>
      <c r="P17" s="66">
        <v>11802</v>
      </c>
      <c r="Q17" s="66">
        <v>11159</v>
      </c>
      <c r="R17" s="67">
        <v>5.7621650685545402</v>
      </c>
      <c r="S17" s="66">
        <v>54.077396712421603</v>
      </c>
      <c r="T17" s="66">
        <v>51.831747916479998</v>
      </c>
      <c r="U17" s="68">
        <v>4.1526569925024299</v>
      </c>
      <c r="V17" s="35"/>
      <c r="W17" s="35"/>
    </row>
    <row r="18" spans="1:23" ht="12" thickBot="1" x14ac:dyDescent="0.2">
      <c r="A18" s="49"/>
      <c r="B18" s="51" t="s">
        <v>16</v>
      </c>
      <c r="C18" s="52"/>
      <c r="D18" s="66">
        <v>1531970.2627000001</v>
      </c>
      <c r="E18" s="66">
        <v>1685291</v>
      </c>
      <c r="F18" s="67">
        <v>90.902417606217597</v>
      </c>
      <c r="G18" s="66">
        <v>1212613.5582000001</v>
      </c>
      <c r="H18" s="67">
        <v>26.3362307258095</v>
      </c>
      <c r="I18" s="66">
        <v>182448.1961</v>
      </c>
      <c r="J18" s="67">
        <v>11.909382351746601</v>
      </c>
      <c r="K18" s="66">
        <v>171200.7513</v>
      </c>
      <c r="L18" s="67">
        <v>14.1183273221957</v>
      </c>
      <c r="M18" s="67">
        <v>6.5697403280029001E-2</v>
      </c>
      <c r="N18" s="66">
        <v>49065047.621600002</v>
      </c>
      <c r="O18" s="66">
        <v>405125249.53149998</v>
      </c>
      <c r="P18" s="66">
        <v>73598</v>
      </c>
      <c r="Q18" s="66">
        <v>68441</v>
      </c>
      <c r="R18" s="67">
        <v>7.5349571163483997</v>
      </c>
      <c r="S18" s="66">
        <v>20.815378987200699</v>
      </c>
      <c r="T18" s="66">
        <v>19.120147435017</v>
      </c>
      <c r="U18" s="68">
        <v>8.1441301319860901</v>
      </c>
      <c r="V18" s="35"/>
      <c r="W18" s="35"/>
    </row>
    <row r="19" spans="1:23" ht="12" thickBot="1" x14ac:dyDescent="0.2">
      <c r="A19" s="49"/>
      <c r="B19" s="51" t="s">
        <v>17</v>
      </c>
      <c r="C19" s="52"/>
      <c r="D19" s="66">
        <v>517229.76130000001</v>
      </c>
      <c r="E19" s="66">
        <v>589103</v>
      </c>
      <c r="F19" s="67">
        <v>87.799546310237801</v>
      </c>
      <c r="G19" s="66">
        <v>410156.70329999999</v>
      </c>
      <c r="H19" s="67">
        <v>26.105402432417101</v>
      </c>
      <c r="I19" s="66">
        <v>46346.470800000003</v>
      </c>
      <c r="J19" s="67">
        <v>8.9605189545770205</v>
      </c>
      <c r="K19" s="66">
        <v>26099.4012</v>
      </c>
      <c r="L19" s="67">
        <v>6.3632755456663102</v>
      </c>
      <c r="M19" s="67">
        <v>0.77576759117370098</v>
      </c>
      <c r="N19" s="66">
        <v>17850943.854600001</v>
      </c>
      <c r="O19" s="66">
        <v>128331041.1251</v>
      </c>
      <c r="P19" s="66">
        <v>10332</v>
      </c>
      <c r="Q19" s="66">
        <v>12013</v>
      </c>
      <c r="R19" s="67">
        <v>-13.9931740614334</v>
      </c>
      <c r="S19" s="66">
        <v>50.060952506775102</v>
      </c>
      <c r="T19" s="66">
        <v>64.932278398401706</v>
      </c>
      <c r="U19" s="68">
        <v>-29.706438145806398</v>
      </c>
      <c r="V19" s="35"/>
      <c r="W19" s="35"/>
    </row>
    <row r="20" spans="1:23" ht="12" thickBot="1" x14ac:dyDescent="0.2">
      <c r="A20" s="49"/>
      <c r="B20" s="51" t="s">
        <v>18</v>
      </c>
      <c r="C20" s="52"/>
      <c r="D20" s="66">
        <v>911048.05949999997</v>
      </c>
      <c r="E20" s="66">
        <v>803790</v>
      </c>
      <c r="F20" s="67">
        <v>113.344040047774</v>
      </c>
      <c r="G20" s="66">
        <v>759659.55359999998</v>
      </c>
      <c r="H20" s="67">
        <v>19.9284673223124</v>
      </c>
      <c r="I20" s="66">
        <v>52707.578600000001</v>
      </c>
      <c r="J20" s="67">
        <v>5.7853785045024804</v>
      </c>
      <c r="K20" s="66">
        <v>38465.997900000002</v>
      </c>
      <c r="L20" s="67">
        <v>5.0635837748253101</v>
      </c>
      <c r="M20" s="67">
        <v>0.37023817078719301</v>
      </c>
      <c r="N20" s="66">
        <v>30144677.1325</v>
      </c>
      <c r="O20" s="66">
        <v>181192396.3809</v>
      </c>
      <c r="P20" s="66">
        <v>34507</v>
      </c>
      <c r="Q20" s="66">
        <v>34174</v>
      </c>
      <c r="R20" s="67">
        <v>0.97442500146309696</v>
      </c>
      <c r="S20" s="66">
        <v>26.4018332367346</v>
      </c>
      <c r="T20" s="66">
        <v>25.382595095686799</v>
      </c>
      <c r="U20" s="68">
        <v>3.8604824593379599</v>
      </c>
      <c r="V20" s="35"/>
      <c r="W20" s="35"/>
    </row>
    <row r="21" spans="1:23" ht="12" thickBot="1" x14ac:dyDescent="0.2">
      <c r="A21" s="49"/>
      <c r="B21" s="51" t="s">
        <v>19</v>
      </c>
      <c r="C21" s="52"/>
      <c r="D21" s="66">
        <v>326215.8284</v>
      </c>
      <c r="E21" s="66">
        <v>408847</v>
      </c>
      <c r="F21" s="67">
        <v>79.789219047712194</v>
      </c>
      <c r="G21" s="66">
        <v>286752.90059999999</v>
      </c>
      <c r="H21" s="67">
        <v>13.7619977748884</v>
      </c>
      <c r="I21" s="66">
        <v>25161.851299999998</v>
      </c>
      <c r="J21" s="67">
        <v>7.7132527331405303</v>
      </c>
      <c r="K21" s="66">
        <v>31097.111199999999</v>
      </c>
      <c r="L21" s="67">
        <v>10.844567268520199</v>
      </c>
      <c r="M21" s="67">
        <v>-0.19086209847041999</v>
      </c>
      <c r="N21" s="66">
        <v>10070268.6132</v>
      </c>
      <c r="O21" s="66">
        <v>74221596.937299997</v>
      </c>
      <c r="P21" s="66">
        <v>27279</v>
      </c>
      <c r="Q21" s="66">
        <v>26802</v>
      </c>
      <c r="R21" s="67">
        <v>1.7797179314976499</v>
      </c>
      <c r="S21" s="66">
        <v>11.958496587118301</v>
      </c>
      <c r="T21" s="66">
        <v>11.488515718976201</v>
      </c>
      <c r="U21" s="68">
        <v>3.9300999479178902</v>
      </c>
      <c r="V21" s="35"/>
      <c r="W21" s="35"/>
    </row>
    <row r="22" spans="1:23" ht="12" thickBot="1" x14ac:dyDescent="0.2">
      <c r="A22" s="49"/>
      <c r="B22" s="51" t="s">
        <v>20</v>
      </c>
      <c r="C22" s="52"/>
      <c r="D22" s="66">
        <v>1970370.6395</v>
      </c>
      <c r="E22" s="66">
        <v>1067332</v>
      </c>
      <c r="F22" s="67">
        <v>184.60709877526401</v>
      </c>
      <c r="G22" s="66">
        <v>852204.897</v>
      </c>
      <c r="H22" s="67">
        <v>131.20855635026899</v>
      </c>
      <c r="I22" s="66">
        <v>142948.00459999999</v>
      </c>
      <c r="J22" s="67">
        <v>7.2548789417748498</v>
      </c>
      <c r="K22" s="66">
        <v>75008.815600000002</v>
      </c>
      <c r="L22" s="67">
        <v>8.8017348719834896</v>
      </c>
      <c r="M22" s="67">
        <v>0.90574939034232604</v>
      </c>
      <c r="N22" s="66">
        <v>36628876.637699999</v>
      </c>
      <c r="O22" s="66">
        <v>209878011.63069999</v>
      </c>
      <c r="P22" s="66">
        <v>72242</v>
      </c>
      <c r="Q22" s="66">
        <v>68393</v>
      </c>
      <c r="R22" s="67">
        <v>5.6277689237202599</v>
      </c>
      <c r="S22" s="66">
        <v>27.274585967996501</v>
      </c>
      <c r="T22" s="66">
        <v>22.896445406693701</v>
      </c>
      <c r="U22" s="68">
        <v>16.052088073637599</v>
      </c>
      <c r="V22" s="35"/>
      <c r="W22" s="35"/>
    </row>
    <row r="23" spans="1:23" ht="12" thickBot="1" x14ac:dyDescent="0.2">
      <c r="A23" s="49"/>
      <c r="B23" s="51" t="s">
        <v>21</v>
      </c>
      <c r="C23" s="52"/>
      <c r="D23" s="66">
        <v>2671620.1631</v>
      </c>
      <c r="E23" s="66">
        <v>2314567</v>
      </c>
      <c r="F23" s="67">
        <v>115.426348129045</v>
      </c>
      <c r="G23" s="66">
        <v>1903135.6059999999</v>
      </c>
      <c r="H23" s="67">
        <v>40.379915896544901</v>
      </c>
      <c r="I23" s="66">
        <v>65842.614700000006</v>
      </c>
      <c r="J23" s="67">
        <v>2.4645200545125401</v>
      </c>
      <c r="K23" s="66">
        <v>236007.83319999999</v>
      </c>
      <c r="L23" s="67">
        <v>12.4009993011502</v>
      </c>
      <c r="M23" s="67">
        <v>-0.721015129848665</v>
      </c>
      <c r="N23" s="66">
        <v>74614119.920100003</v>
      </c>
      <c r="O23" s="66">
        <v>432001677.56120002</v>
      </c>
      <c r="P23" s="66">
        <v>84283</v>
      </c>
      <c r="Q23" s="66">
        <v>81652</v>
      </c>
      <c r="R23" s="67">
        <v>3.2222113359133799</v>
      </c>
      <c r="S23" s="66">
        <v>31.6982091655494</v>
      </c>
      <c r="T23" s="66">
        <v>29.5532178256503</v>
      </c>
      <c r="U23" s="68">
        <v>6.7669164800335997</v>
      </c>
      <c r="V23" s="35"/>
      <c r="W23" s="35"/>
    </row>
    <row r="24" spans="1:23" ht="12" thickBot="1" x14ac:dyDescent="0.2">
      <c r="A24" s="49"/>
      <c r="B24" s="51" t="s">
        <v>22</v>
      </c>
      <c r="C24" s="52"/>
      <c r="D24" s="66">
        <v>230273.67189999999</v>
      </c>
      <c r="E24" s="66">
        <v>234815</v>
      </c>
      <c r="F24" s="67">
        <v>98.065997444797006</v>
      </c>
      <c r="G24" s="66">
        <v>201218.5858</v>
      </c>
      <c r="H24" s="67">
        <v>14.439563812896999</v>
      </c>
      <c r="I24" s="66">
        <v>40667.771000000001</v>
      </c>
      <c r="J24" s="67">
        <v>17.660625578446801</v>
      </c>
      <c r="K24" s="66">
        <v>33874.828000000001</v>
      </c>
      <c r="L24" s="67">
        <v>16.8348405120339</v>
      </c>
      <c r="M24" s="67">
        <v>0.20053070084961</v>
      </c>
      <c r="N24" s="66">
        <v>7193310.1074000001</v>
      </c>
      <c r="O24" s="66">
        <v>49089471.965499997</v>
      </c>
      <c r="P24" s="66">
        <v>24427</v>
      </c>
      <c r="Q24" s="66">
        <v>23246</v>
      </c>
      <c r="R24" s="67">
        <v>5.0804439473457697</v>
      </c>
      <c r="S24" s="66">
        <v>9.4270140377451206</v>
      </c>
      <c r="T24" s="66">
        <v>8.7921853480168597</v>
      </c>
      <c r="U24" s="68">
        <v>6.73414388889677</v>
      </c>
      <c r="V24" s="35"/>
      <c r="W24" s="35"/>
    </row>
    <row r="25" spans="1:23" ht="12" thickBot="1" x14ac:dyDescent="0.2">
      <c r="A25" s="49"/>
      <c r="B25" s="51" t="s">
        <v>23</v>
      </c>
      <c r="C25" s="52"/>
      <c r="D25" s="66">
        <v>204273.0698</v>
      </c>
      <c r="E25" s="66">
        <v>199233</v>
      </c>
      <c r="F25" s="67">
        <v>102.529736439245</v>
      </c>
      <c r="G25" s="66">
        <v>151951.52960000001</v>
      </c>
      <c r="H25" s="67">
        <v>34.433046075766498</v>
      </c>
      <c r="I25" s="66">
        <v>13707.8647</v>
      </c>
      <c r="J25" s="67">
        <v>6.7105589167583997</v>
      </c>
      <c r="K25" s="66">
        <v>18191.394400000001</v>
      </c>
      <c r="L25" s="67">
        <v>11.9718402624096</v>
      </c>
      <c r="M25" s="67">
        <v>-0.246464322712942</v>
      </c>
      <c r="N25" s="66">
        <v>6271697.8298000004</v>
      </c>
      <c r="O25" s="66">
        <v>49534016.153399996</v>
      </c>
      <c r="P25" s="66">
        <v>17140</v>
      </c>
      <c r="Q25" s="66">
        <v>15145</v>
      </c>
      <c r="R25" s="67">
        <v>13.172664245625599</v>
      </c>
      <c r="S25" s="66">
        <v>11.9179153908985</v>
      </c>
      <c r="T25" s="66">
        <v>11.7739622383625</v>
      </c>
      <c r="U25" s="68">
        <v>1.2078719122802499</v>
      </c>
      <c r="V25" s="35"/>
      <c r="W25" s="35"/>
    </row>
    <row r="26" spans="1:23" ht="12" thickBot="1" x14ac:dyDescent="0.2">
      <c r="A26" s="49"/>
      <c r="B26" s="51" t="s">
        <v>24</v>
      </c>
      <c r="C26" s="52"/>
      <c r="D26" s="66">
        <v>567627.09380000003</v>
      </c>
      <c r="E26" s="66">
        <v>573138</v>
      </c>
      <c r="F26" s="67">
        <v>99.038467838461202</v>
      </c>
      <c r="G26" s="66">
        <v>404594.29810000001</v>
      </c>
      <c r="H26" s="67">
        <v>40.2953764958162</v>
      </c>
      <c r="I26" s="66">
        <v>109877.4151</v>
      </c>
      <c r="J26" s="67">
        <v>19.357323901581498</v>
      </c>
      <c r="K26" s="66">
        <v>93374.11</v>
      </c>
      <c r="L26" s="67">
        <v>23.078454253678501</v>
      </c>
      <c r="M26" s="67">
        <v>0.176743907920515</v>
      </c>
      <c r="N26" s="66">
        <v>15968796.1139</v>
      </c>
      <c r="O26" s="66">
        <v>101171639.9175</v>
      </c>
      <c r="P26" s="66">
        <v>41684</v>
      </c>
      <c r="Q26" s="66">
        <v>37311</v>
      </c>
      <c r="R26" s="67">
        <v>11.7204041703519</v>
      </c>
      <c r="S26" s="66">
        <v>13.617385418865799</v>
      </c>
      <c r="T26" s="66">
        <v>14.3562223151349</v>
      </c>
      <c r="U26" s="68">
        <v>-5.4256883648574297</v>
      </c>
      <c r="V26" s="35"/>
      <c r="W26" s="35"/>
    </row>
    <row r="27" spans="1:23" ht="12" thickBot="1" x14ac:dyDescent="0.2">
      <c r="A27" s="49"/>
      <c r="B27" s="51" t="s">
        <v>25</v>
      </c>
      <c r="C27" s="52"/>
      <c r="D27" s="66">
        <v>194627.66200000001</v>
      </c>
      <c r="E27" s="66">
        <v>264218</v>
      </c>
      <c r="F27" s="67">
        <v>73.661772475758696</v>
      </c>
      <c r="G27" s="66">
        <v>220065.3977</v>
      </c>
      <c r="H27" s="67">
        <v>-11.559171030912101</v>
      </c>
      <c r="I27" s="66">
        <v>63365.963900000002</v>
      </c>
      <c r="J27" s="67">
        <v>32.5575322895262</v>
      </c>
      <c r="K27" s="66">
        <v>58938.872100000001</v>
      </c>
      <c r="L27" s="67">
        <v>26.7824350015932</v>
      </c>
      <c r="M27" s="67">
        <v>7.5113276556916006E-2</v>
      </c>
      <c r="N27" s="66">
        <v>7397659.6575999996</v>
      </c>
      <c r="O27" s="66">
        <v>42721642.479099996</v>
      </c>
      <c r="P27" s="66">
        <v>27103</v>
      </c>
      <c r="Q27" s="66">
        <v>27744</v>
      </c>
      <c r="R27" s="67">
        <v>-2.3104094579008101</v>
      </c>
      <c r="S27" s="66">
        <v>7.1810375973139502</v>
      </c>
      <c r="T27" s="66">
        <v>6.9817424596309099</v>
      </c>
      <c r="U27" s="68">
        <v>2.7752972322214999</v>
      </c>
      <c r="V27" s="35"/>
      <c r="W27" s="35"/>
    </row>
    <row r="28" spans="1:23" ht="12" thickBot="1" x14ac:dyDescent="0.2">
      <c r="A28" s="49"/>
      <c r="B28" s="51" t="s">
        <v>26</v>
      </c>
      <c r="C28" s="52"/>
      <c r="D28" s="66">
        <v>798802.22640000004</v>
      </c>
      <c r="E28" s="66">
        <v>893550</v>
      </c>
      <c r="F28" s="67">
        <v>89.396477690112505</v>
      </c>
      <c r="G28" s="66">
        <v>677392.03570000001</v>
      </c>
      <c r="H28" s="67">
        <v>17.9231795328886</v>
      </c>
      <c r="I28" s="66">
        <v>28187.2274</v>
      </c>
      <c r="J28" s="67">
        <v>3.5286866346170198</v>
      </c>
      <c r="K28" s="66">
        <v>52775.911500000002</v>
      </c>
      <c r="L28" s="67">
        <v>7.7910439920455703</v>
      </c>
      <c r="M28" s="67">
        <v>-0.46590733160525299</v>
      </c>
      <c r="N28" s="66">
        <v>25107916.6248</v>
      </c>
      <c r="O28" s="66">
        <v>145403188.46250001</v>
      </c>
      <c r="P28" s="66">
        <v>44380</v>
      </c>
      <c r="Q28" s="66">
        <v>42671</v>
      </c>
      <c r="R28" s="67">
        <v>4.00506198589206</v>
      </c>
      <c r="S28" s="66">
        <v>17.999148859846802</v>
      </c>
      <c r="T28" s="66">
        <v>17.512461486724</v>
      </c>
      <c r="U28" s="68">
        <v>2.7039465972110399</v>
      </c>
      <c r="V28" s="35"/>
      <c r="W28" s="35"/>
    </row>
    <row r="29" spans="1:23" ht="12" thickBot="1" x14ac:dyDescent="0.2">
      <c r="A29" s="49"/>
      <c r="B29" s="51" t="s">
        <v>27</v>
      </c>
      <c r="C29" s="52"/>
      <c r="D29" s="66">
        <v>653814.47869999998</v>
      </c>
      <c r="E29" s="66">
        <v>608995</v>
      </c>
      <c r="F29" s="67">
        <v>107.359580735474</v>
      </c>
      <c r="G29" s="66">
        <v>536170.79079999996</v>
      </c>
      <c r="H29" s="67">
        <v>21.941457818779799</v>
      </c>
      <c r="I29" s="66">
        <v>95821.577600000004</v>
      </c>
      <c r="J29" s="67">
        <v>14.6557747987663</v>
      </c>
      <c r="K29" s="66">
        <v>99183.692599999995</v>
      </c>
      <c r="L29" s="67">
        <v>18.498525899184401</v>
      </c>
      <c r="M29" s="67">
        <v>-3.3897860745709003E-2</v>
      </c>
      <c r="N29" s="66">
        <v>20828422.045400001</v>
      </c>
      <c r="O29" s="66">
        <v>106776069.73029999</v>
      </c>
      <c r="P29" s="66">
        <v>104600</v>
      </c>
      <c r="Q29" s="66">
        <v>98815</v>
      </c>
      <c r="R29" s="67">
        <v>5.8543743358801903</v>
      </c>
      <c r="S29" s="66">
        <v>6.2506164311663497</v>
      </c>
      <c r="T29" s="66">
        <v>5.65425546323939</v>
      </c>
      <c r="U29" s="68">
        <v>9.5408344839947592</v>
      </c>
      <c r="V29" s="35"/>
      <c r="W29" s="35"/>
    </row>
    <row r="30" spans="1:23" ht="12" thickBot="1" x14ac:dyDescent="0.2">
      <c r="A30" s="49"/>
      <c r="B30" s="51" t="s">
        <v>28</v>
      </c>
      <c r="C30" s="52"/>
      <c r="D30" s="66">
        <v>1150766.4874</v>
      </c>
      <c r="E30" s="66">
        <v>1284099</v>
      </c>
      <c r="F30" s="67">
        <v>89.616648513860696</v>
      </c>
      <c r="G30" s="66">
        <v>974089.10100000002</v>
      </c>
      <c r="H30" s="67">
        <v>18.137702826016898</v>
      </c>
      <c r="I30" s="66">
        <v>115702.67230000001</v>
      </c>
      <c r="J30" s="67">
        <v>10.054400572736</v>
      </c>
      <c r="K30" s="66">
        <v>138935.93799999999</v>
      </c>
      <c r="L30" s="67">
        <v>14.263165233793099</v>
      </c>
      <c r="M30" s="67">
        <v>-0.16722286569224401</v>
      </c>
      <c r="N30" s="66">
        <v>37624848.457900003</v>
      </c>
      <c r="O30" s="66">
        <v>185772162.88569999</v>
      </c>
      <c r="P30" s="66">
        <v>62174</v>
      </c>
      <c r="Q30" s="66">
        <v>58249</v>
      </c>
      <c r="R30" s="67">
        <v>6.7383131040876298</v>
      </c>
      <c r="S30" s="66">
        <v>18.508805729082901</v>
      </c>
      <c r="T30" s="66">
        <v>17.308740845336398</v>
      </c>
      <c r="U30" s="68">
        <v>6.4837510388951403</v>
      </c>
      <c r="V30" s="35"/>
      <c r="W30" s="35"/>
    </row>
    <row r="31" spans="1:23" ht="12" thickBot="1" x14ac:dyDescent="0.2">
      <c r="A31" s="49"/>
      <c r="B31" s="51" t="s">
        <v>29</v>
      </c>
      <c r="C31" s="52"/>
      <c r="D31" s="66">
        <v>719190.01540000003</v>
      </c>
      <c r="E31" s="66">
        <v>1253675</v>
      </c>
      <c r="F31" s="67">
        <v>57.366543593834102</v>
      </c>
      <c r="G31" s="66">
        <v>625881.34600000002</v>
      </c>
      <c r="H31" s="67">
        <v>14.908364020805999</v>
      </c>
      <c r="I31" s="66">
        <v>41886.161899999999</v>
      </c>
      <c r="J31" s="67">
        <v>5.82407444529158</v>
      </c>
      <c r="K31" s="66">
        <v>13167.816199999999</v>
      </c>
      <c r="L31" s="67">
        <v>2.1038837926957501</v>
      </c>
      <c r="M31" s="67">
        <v>2.18094976902852</v>
      </c>
      <c r="N31" s="66">
        <v>31355699.2575</v>
      </c>
      <c r="O31" s="66">
        <v>168169684.34310001</v>
      </c>
      <c r="P31" s="66">
        <v>32962</v>
      </c>
      <c r="Q31" s="66">
        <v>39185</v>
      </c>
      <c r="R31" s="67">
        <v>-15.881076942707701</v>
      </c>
      <c r="S31" s="66">
        <v>21.8187614647169</v>
      </c>
      <c r="T31" s="66">
        <v>23.635309205053002</v>
      </c>
      <c r="U31" s="68">
        <v>-8.3256226219510197</v>
      </c>
      <c r="V31" s="35"/>
      <c r="W31" s="35"/>
    </row>
    <row r="32" spans="1:23" ht="12" thickBot="1" x14ac:dyDescent="0.2">
      <c r="A32" s="49"/>
      <c r="B32" s="51" t="s">
        <v>30</v>
      </c>
      <c r="C32" s="52"/>
      <c r="D32" s="66">
        <v>191446.31760000001</v>
      </c>
      <c r="E32" s="66">
        <v>165895</v>
      </c>
      <c r="F32" s="67">
        <v>115.402102293619</v>
      </c>
      <c r="G32" s="66">
        <v>120371.6784</v>
      </c>
      <c r="H32" s="67">
        <v>59.045981699961096</v>
      </c>
      <c r="I32" s="66">
        <v>53425.883000000002</v>
      </c>
      <c r="J32" s="67">
        <v>27.906456321414201</v>
      </c>
      <c r="K32" s="66">
        <v>31865.8066</v>
      </c>
      <c r="L32" s="67">
        <v>26.472843964265898</v>
      </c>
      <c r="M32" s="67">
        <v>0.67658969599093699</v>
      </c>
      <c r="N32" s="66">
        <v>4307406.5972999996</v>
      </c>
      <c r="O32" s="66">
        <v>24571123.3858</v>
      </c>
      <c r="P32" s="66">
        <v>25316</v>
      </c>
      <c r="Q32" s="66">
        <v>26000</v>
      </c>
      <c r="R32" s="67">
        <v>-2.6307692307692299</v>
      </c>
      <c r="S32" s="66">
        <v>7.5622656659819896</v>
      </c>
      <c r="T32" s="66">
        <v>6.3930769153846203</v>
      </c>
      <c r="U32" s="68">
        <v>15.460826189389699</v>
      </c>
      <c r="V32" s="35"/>
      <c r="W32" s="35"/>
    </row>
    <row r="33" spans="1:23" ht="12" thickBot="1" x14ac:dyDescent="0.2">
      <c r="A33" s="49"/>
      <c r="B33" s="51" t="s">
        <v>31</v>
      </c>
      <c r="C33" s="52"/>
      <c r="D33" s="69"/>
      <c r="E33" s="69"/>
      <c r="F33" s="69"/>
      <c r="G33" s="66">
        <v>113.8464</v>
      </c>
      <c r="H33" s="69"/>
      <c r="I33" s="69"/>
      <c r="J33" s="69"/>
      <c r="K33" s="66">
        <v>23.093699999999998</v>
      </c>
      <c r="L33" s="67">
        <v>20.2849628973775</v>
      </c>
      <c r="M33" s="69"/>
      <c r="N33" s="66">
        <v>95.412899999999993</v>
      </c>
      <c r="O33" s="66">
        <v>4794.3296</v>
      </c>
      <c r="P33" s="69"/>
      <c r="Q33" s="69"/>
      <c r="R33" s="69"/>
      <c r="S33" s="69"/>
      <c r="T33" s="69"/>
      <c r="U33" s="70"/>
      <c r="V33" s="35"/>
      <c r="W33" s="35"/>
    </row>
    <row r="34" spans="1:23" ht="12" thickBot="1" x14ac:dyDescent="0.2">
      <c r="A34" s="49"/>
      <c r="B34" s="51" t="s">
        <v>36</v>
      </c>
      <c r="C34" s="52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6">
        <v>-3</v>
      </c>
      <c r="O34" s="66">
        <v>1</v>
      </c>
      <c r="P34" s="69"/>
      <c r="Q34" s="69"/>
      <c r="R34" s="69"/>
      <c r="S34" s="69"/>
      <c r="T34" s="69"/>
      <c r="U34" s="70"/>
      <c r="V34" s="35"/>
      <c r="W34" s="35"/>
    </row>
    <row r="35" spans="1:23" ht="12" thickBot="1" x14ac:dyDescent="0.2">
      <c r="A35" s="49"/>
      <c r="B35" s="51" t="s">
        <v>32</v>
      </c>
      <c r="C35" s="52"/>
      <c r="D35" s="66">
        <v>160701.61869999999</v>
      </c>
      <c r="E35" s="66">
        <v>157615</v>
      </c>
      <c r="F35" s="67">
        <v>101.95832801446601</v>
      </c>
      <c r="G35" s="66">
        <v>44148.795700000002</v>
      </c>
      <c r="H35" s="67">
        <v>264.000005327439</v>
      </c>
      <c r="I35" s="66">
        <v>10669.1576</v>
      </c>
      <c r="J35" s="67">
        <v>6.63911022571423</v>
      </c>
      <c r="K35" s="66">
        <v>7657.6857</v>
      </c>
      <c r="L35" s="67">
        <v>17.345174604615501</v>
      </c>
      <c r="M35" s="67">
        <v>0.39326136093572001</v>
      </c>
      <c r="N35" s="66">
        <v>3656749.8999000001</v>
      </c>
      <c r="O35" s="66">
        <v>26903079.941599999</v>
      </c>
      <c r="P35" s="66">
        <v>12170</v>
      </c>
      <c r="Q35" s="66">
        <v>7581</v>
      </c>
      <c r="R35" s="67">
        <v>60.532911225432002</v>
      </c>
      <c r="S35" s="66">
        <v>13.204734486442099</v>
      </c>
      <c r="T35" s="66">
        <v>13.1852338609682</v>
      </c>
      <c r="U35" s="68">
        <v>0.14767904264857301</v>
      </c>
      <c r="V35" s="35"/>
      <c r="W35" s="35"/>
    </row>
    <row r="36" spans="1:23" ht="12" customHeight="1" thickBot="1" x14ac:dyDescent="0.2">
      <c r="A36" s="49"/>
      <c r="B36" s="51" t="s">
        <v>37</v>
      </c>
      <c r="C36" s="52"/>
      <c r="D36" s="69"/>
      <c r="E36" s="66">
        <v>1245362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0"/>
      <c r="V36" s="35"/>
      <c r="W36" s="35"/>
    </row>
    <row r="37" spans="1:23" ht="12" thickBot="1" x14ac:dyDescent="0.2">
      <c r="A37" s="49"/>
      <c r="B37" s="51" t="s">
        <v>38</v>
      </c>
      <c r="C37" s="52"/>
      <c r="D37" s="69"/>
      <c r="E37" s="66">
        <v>860905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35"/>
      <c r="W37" s="35"/>
    </row>
    <row r="38" spans="1:23" ht="12" thickBot="1" x14ac:dyDescent="0.2">
      <c r="A38" s="49"/>
      <c r="B38" s="51" t="s">
        <v>39</v>
      </c>
      <c r="C38" s="52"/>
      <c r="D38" s="69"/>
      <c r="E38" s="66">
        <v>587636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35"/>
      <c r="W38" s="35"/>
    </row>
    <row r="39" spans="1:23" ht="12" customHeight="1" thickBot="1" x14ac:dyDescent="0.2">
      <c r="A39" s="49"/>
      <c r="B39" s="51" t="s">
        <v>33</v>
      </c>
      <c r="C39" s="52"/>
      <c r="D39" s="66">
        <v>199955.55660000001</v>
      </c>
      <c r="E39" s="66">
        <v>335291</v>
      </c>
      <c r="F39" s="67">
        <v>59.636422271996601</v>
      </c>
      <c r="G39" s="66">
        <v>237070.51209999999</v>
      </c>
      <c r="H39" s="67">
        <v>-15.6556609133844</v>
      </c>
      <c r="I39" s="66">
        <v>10140.9791</v>
      </c>
      <c r="J39" s="67">
        <v>5.0716165494147596</v>
      </c>
      <c r="K39" s="66">
        <v>12974.8824</v>
      </c>
      <c r="L39" s="67">
        <v>5.4730055986579202</v>
      </c>
      <c r="M39" s="67">
        <v>-0.218414565360531</v>
      </c>
      <c r="N39" s="66">
        <v>7226943.4660999998</v>
      </c>
      <c r="O39" s="66">
        <v>44911740.9296</v>
      </c>
      <c r="P39" s="66">
        <v>332</v>
      </c>
      <c r="Q39" s="66">
        <v>283</v>
      </c>
      <c r="R39" s="67">
        <v>17.314487632508801</v>
      </c>
      <c r="S39" s="66">
        <v>602.27577289156602</v>
      </c>
      <c r="T39" s="66">
        <v>577.60260848056498</v>
      </c>
      <c r="U39" s="68">
        <v>4.0966556387522104</v>
      </c>
      <c r="V39" s="35"/>
      <c r="W39" s="35"/>
    </row>
    <row r="40" spans="1:23" ht="12" thickBot="1" x14ac:dyDescent="0.2">
      <c r="A40" s="49"/>
      <c r="B40" s="51" t="s">
        <v>34</v>
      </c>
      <c r="C40" s="52"/>
      <c r="D40" s="66">
        <v>477312.57679999998</v>
      </c>
      <c r="E40" s="66">
        <v>327141</v>
      </c>
      <c r="F40" s="67">
        <v>145.904236032781</v>
      </c>
      <c r="G40" s="66">
        <v>451158.80589999998</v>
      </c>
      <c r="H40" s="67">
        <v>5.7970210395930799</v>
      </c>
      <c r="I40" s="66">
        <v>26269.310700000002</v>
      </c>
      <c r="J40" s="67">
        <v>5.50358653361174</v>
      </c>
      <c r="K40" s="66">
        <v>32731.0949</v>
      </c>
      <c r="L40" s="67">
        <v>7.2548943901706497</v>
      </c>
      <c r="M40" s="67">
        <v>-0.197420349662669</v>
      </c>
      <c r="N40" s="66">
        <v>11733872.148499999</v>
      </c>
      <c r="O40" s="66">
        <v>84262072.138899997</v>
      </c>
      <c r="P40" s="66">
        <v>2476</v>
      </c>
      <c r="Q40" s="66">
        <v>2039</v>
      </c>
      <c r="R40" s="67">
        <v>21.4320745463463</v>
      </c>
      <c r="S40" s="66">
        <v>192.775677221325</v>
      </c>
      <c r="T40" s="66">
        <v>191.809295144679</v>
      </c>
      <c r="U40" s="68">
        <v>0.50129875852358896</v>
      </c>
      <c r="V40" s="35"/>
      <c r="W40" s="35"/>
    </row>
    <row r="41" spans="1:23" ht="12" thickBot="1" x14ac:dyDescent="0.2">
      <c r="A41" s="49"/>
      <c r="B41" s="51" t="s">
        <v>40</v>
      </c>
      <c r="C41" s="52"/>
      <c r="D41" s="69"/>
      <c r="E41" s="66">
        <v>218497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35"/>
      <c r="W41" s="35"/>
    </row>
    <row r="42" spans="1:23" ht="12" thickBot="1" x14ac:dyDescent="0.2">
      <c r="A42" s="49"/>
      <c r="B42" s="51" t="s">
        <v>41</v>
      </c>
      <c r="C42" s="52"/>
      <c r="D42" s="69"/>
      <c r="E42" s="66">
        <v>76015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  <c r="V42" s="35"/>
      <c r="W42" s="35"/>
    </row>
    <row r="43" spans="1:23" ht="12" thickBot="1" x14ac:dyDescent="0.2">
      <c r="A43" s="50"/>
      <c r="B43" s="51" t="s">
        <v>35</v>
      </c>
      <c r="C43" s="52"/>
      <c r="D43" s="71">
        <v>44746.716099999998</v>
      </c>
      <c r="E43" s="72"/>
      <c r="F43" s="72"/>
      <c r="G43" s="71">
        <v>28573.913499999999</v>
      </c>
      <c r="H43" s="73">
        <v>56.599886466374301</v>
      </c>
      <c r="I43" s="71">
        <v>4226.2509</v>
      </c>
      <c r="J43" s="73">
        <v>9.4448291815541801</v>
      </c>
      <c r="K43" s="71">
        <v>2077.0877</v>
      </c>
      <c r="L43" s="73">
        <v>7.2691747317006499</v>
      </c>
      <c r="M43" s="73">
        <v>1.03470026807246</v>
      </c>
      <c r="N43" s="71">
        <v>896938.7352</v>
      </c>
      <c r="O43" s="71">
        <v>6128844.1392000001</v>
      </c>
      <c r="P43" s="71">
        <v>84</v>
      </c>
      <c r="Q43" s="71">
        <v>40</v>
      </c>
      <c r="R43" s="73">
        <v>110</v>
      </c>
      <c r="S43" s="71">
        <v>532.699001190476</v>
      </c>
      <c r="T43" s="71">
        <v>1535.828045</v>
      </c>
      <c r="U43" s="74">
        <v>-188.310667293862</v>
      </c>
      <c r="V43" s="35"/>
      <c r="W43" s="35"/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6:C26"/>
    <mergeCell ref="B27:C27"/>
    <mergeCell ref="B28:C28"/>
    <mergeCell ref="B29:C29"/>
    <mergeCell ref="B30:C30"/>
    <mergeCell ref="B43:C43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9" workbookViewId="0">
      <selection activeCell="J26" sqref="J26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47834</v>
      </c>
      <c r="D2" s="32">
        <v>517835.73861965799</v>
      </c>
      <c r="E2" s="32">
        <v>409484.10798717901</v>
      </c>
      <c r="F2" s="32">
        <v>108351.63063247901</v>
      </c>
      <c r="G2" s="32">
        <v>409484.10798717901</v>
      </c>
      <c r="H2" s="32">
        <v>0.20923938336372899</v>
      </c>
    </row>
    <row r="3" spans="1:8" ht="14.25" x14ac:dyDescent="0.2">
      <c r="A3" s="32">
        <v>2</v>
      </c>
      <c r="B3" s="33">
        <v>13</v>
      </c>
      <c r="C3" s="32">
        <v>7467.8320000000003</v>
      </c>
      <c r="D3" s="32">
        <v>66280.667930572599</v>
      </c>
      <c r="E3" s="32">
        <v>52176.998214900501</v>
      </c>
      <c r="F3" s="32">
        <v>14103.669715672</v>
      </c>
      <c r="G3" s="32">
        <v>52176.998214900501</v>
      </c>
      <c r="H3" s="32">
        <v>0.21278707888769799</v>
      </c>
    </row>
    <row r="4" spans="1:8" ht="14.25" x14ac:dyDescent="0.2">
      <c r="A4" s="32">
        <v>3</v>
      </c>
      <c r="B4" s="33">
        <v>14</v>
      </c>
      <c r="C4" s="32">
        <v>107897</v>
      </c>
      <c r="D4" s="32">
        <v>167145.023277778</v>
      </c>
      <c r="E4" s="32">
        <v>130924.38958632501</v>
      </c>
      <c r="F4" s="32">
        <v>36220.633691452997</v>
      </c>
      <c r="G4" s="32">
        <v>130924.38958632501</v>
      </c>
      <c r="H4" s="32">
        <v>0.216701837608757</v>
      </c>
    </row>
    <row r="5" spans="1:8" ht="14.25" x14ac:dyDescent="0.2">
      <c r="A5" s="32">
        <v>4</v>
      </c>
      <c r="B5" s="33">
        <v>15</v>
      </c>
      <c r="C5" s="32">
        <v>4448</v>
      </c>
      <c r="D5" s="32">
        <v>77023.461159829094</v>
      </c>
      <c r="E5" s="32">
        <v>64291.157206837597</v>
      </c>
      <c r="F5" s="32">
        <v>12732.3039529915</v>
      </c>
      <c r="G5" s="32">
        <v>64291.157206837597</v>
      </c>
      <c r="H5" s="32">
        <v>0.165304230182165</v>
      </c>
    </row>
    <row r="6" spans="1:8" ht="14.25" x14ac:dyDescent="0.2">
      <c r="A6" s="32">
        <v>5</v>
      </c>
      <c r="B6" s="33">
        <v>16</v>
      </c>
      <c r="C6" s="32">
        <v>4151</v>
      </c>
      <c r="D6" s="32">
        <v>239859.61216837601</v>
      </c>
      <c r="E6" s="32">
        <v>187142.609236752</v>
      </c>
      <c r="F6" s="32">
        <v>52717.002931623902</v>
      </c>
      <c r="G6" s="32">
        <v>187142.609236752</v>
      </c>
      <c r="H6" s="32">
        <v>0.21978274064171199</v>
      </c>
    </row>
    <row r="7" spans="1:8" ht="14.25" x14ac:dyDescent="0.2">
      <c r="A7" s="32">
        <v>6</v>
      </c>
      <c r="B7" s="33">
        <v>17</v>
      </c>
      <c r="C7" s="32">
        <v>20022</v>
      </c>
      <c r="D7" s="32">
        <v>285585.344345299</v>
      </c>
      <c r="E7" s="32">
        <v>223328.00115384601</v>
      </c>
      <c r="F7" s="32">
        <v>62257.343191453001</v>
      </c>
      <c r="G7" s="32">
        <v>223328.00115384601</v>
      </c>
      <c r="H7" s="32">
        <v>0.21799908302079399</v>
      </c>
    </row>
    <row r="8" spans="1:8" ht="14.25" x14ac:dyDescent="0.2">
      <c r="A8" s="32">
        <v>7</v>
      </c>
      <c r="B8" s="33">
        <v>18</v>
      </c>
      <c r="C8" s="32">
        <v>42990</v>
      </c>
      <c r="D8" s="32">
        <v>162653.15903675201</v>
      </c>
      <c r="E8" s="32">
        <v>130372.562970085</v>
      </c>
      <c r="F8" s="32">
        <v>32280.596066666702</v>
      </c>
      <c r="G8" s="32">
        <v>130372.562970085</v>
      </c>
      <c r="H8" s="32">
        <v>0.198462767386969</v>
      </c>
    </row>
    <row r="9" spans="1:8" ht="14.25" x14ac:dyDescent="0.2">
      <c r="A9" s="32">
        <v>8</v>
      </c>
      <c r="B9" s="33">
        <v>19</v>
      </c>
      <c r="C9" s="32">
        <v>15242</v>
      </c>
      <c r="D9" s="32">
        <v>119340.25379572601</v>
      </c>
      <c r="E9" s="32">
        <v>95524.375771794905</v>
      </c>
      <c r="F9" s="32">
        <v>23815.8780239316</v>
      </c>
      <c r="G9" s="32">
        <v>95524.375771794905</v>
      </c>
      <c r="H9" s="32">
        <v>0.19956282366130201</v>
      </c>
    </row>
    <row r="10" spans="1:8" ht="14.25" x14ac:dyDescent="0.2">
      <c r="A10" s="32">
        <v>9</v>
      </c>
      <c r="B10" s="33">
        <v>21</v>
      </c>
      <c r="C10" s="32">
        <v>198962</v>
      </c>
      <c r="D10" s="32">
        <v>882233.23250000004</v>
      </c>
      <c r="E10" s="32">
        <v>888746.11739999999</v>
      </c>
      <c r="F10" s="32">
        <v>-6512.8849</v>
      </c>
      <c r="G10" s="32">
        <v>888746.11739999999</v>
      </c>
      <c r="H10" s="32">
        <v>-7.3822711048237497E-3</v>
      </c>
    </row>
    <row r="11" spans="1:8" ht="14.25" x14ac:dyDescent="0.2">
      <c r="A11" s="32">
        <v>10</v>
      </c>
      <c r="B11" s="33">
        <v>22</v>
      </c>
      <c r="C11" s="32">
        <v>35093</v>
      </c>
      <c r="D11" s="32">
        <v>638221.51003589702</v>
      </c>
      <c r="E11" s="32">
        <v>593012.01657435903</v>
      </c>
      <c r="F11" s="32">
        <v>45209.493461538499</v>
      </c>
      <c r="G11" s="32">
        <v>593012.01657435903</v>
      </c>
      <c r="H11" s="32">
        <v>7.0836680918190301E-2</v>
      </c>
    </row>
    <row r="12" spans="1:8" ht="14.25" x14ac:dyDescent="0.2">
      <c r="A12" s="32">
        <v>11</v>
      </c>
      <c r="B12" s="33">
        <v>23</v>
      </c>
      <c r="C12" s="32">
        <v>209730.64600000001</v>
      </c>
      <c r="D12" s="32">
        <v>1531970.53994872</v>
      </c>
      <c r="E12" s="32">
        <v>1349521.89126068</v>
      </c>
      <c r="F12" s="32">
        <v>182448.64868803401</v>
      </c>
      <c r="G12" s="32">
        <v>1349521.89126068</v>
      </c>
      <c r="H12" s="32">
        <v>0.119094097393114</v>
      </c>
    </row>
    <row r="13" spans="1:8" ht="14.25" x14ac:dyDescent="0.2">
      <c r="A13" s="32">
        <v>12</v>
      </c>
      <c r="B13" s="33">
        <v>24</v>
      </c>
      <c r="C13" s="32">
        <v>16263.415999999999</v>
      </c>
      <c r="D13" s="32">
        <v>517229.76337948698</v>
      </c>
      <c r="E13" s="32">
        <v>470883.28997435898</v>
      </c>
      <c r="F13" s="32">
        <v>46346.473405128199</v>
      </c>
      <c r="G13" s="32">
        <v>470883.28997435898</v>
      </c>
      <c r="H13" s="32">
        <v>8.9605194222212997E-2</v>
      </c>
    </row>
    <row r="14" spans="1:8" ht="14.25" x14ac:dyDescent="0.2">
      <c r="A14" s="32">
        <v>13</v>
      </c>
      <c r="B14" s="33">
        <v>25</v>
      </c>
      <c r="C14" s="32">
        <v>69673</v>
      </c>
      <c r="D14" s="32">
        <v>911048.03480000002</v>
      </c>
      <c r="E14" s="32">
        <v>858340.48089999997</v>
      </c>
      <c r="F14" s="32">
        <v>52707.553899999999</v>
      </c>
      <c r="G14" s="32">
        <v>858340.48089999997</v>
      </c>
      <c r="H14" s="32">
        <v>5.7853759501902399E-2</v>
      </c>
    </row>
    <row r="15" spans="1:8" ht="14.25" x14ac:dyDescent="0.2">
      <c r="A15" s="32">
        <v>14</v>
      </c>
      <c r="B15" s="33">
        <v>26</v>
      </c>
      <c r="C15" s="32">
        <v>61308</v>
      </c>
      <c r="D15" s="32">
        <v>326215.69095216697</v>
      </c>
      <c r="E15" s="32">
        <v>301053.97706412501</v>
      </c>
      <c r="F15" s="32">
        <v>25161.713888041799</v>
      </c>
      <c r="G15" s="32">
        <v>301053.97706412501</v>
      </c>
      <c r="H15" s="32">
        <v>7.7132138600074895E-2</v>
      </c>
    </row>
    <row r="16" spans="1:8" ht="14.25" x14ac:dyDescent="0.2">
      <c r="A16" s="32">
        <v>15</v>
      </c>
      <c r="B16" s="33">
        <v>27</v>
      </c>
      <c r="C16" s="32">
        <v>183684.00099999999</v>
      </c>
      <c r="D16" s="32">
        <v>1970370.58673333</v>
      </c>
      <c r="E16" s="32">
        <v>1827422.6318999999</v>
      </c>
      <c r="F16" s="32">
        <v>142947.954833333</v>
      </c>
      <c r="G16" s="32">
        <v>1827422.6318999999</v>
      </c>
      <c r="H16" s="32">
        <v>7.2548766103094298E-2</v>
      </c>
    </row>
    <row r="17" spans="1:8" ht="14.25" x14ac:dyDescent="0.2">
      <c r="A17" s="32">
        <v>16</v>
      </c>
      <c r="B17" s="33">
        <v>29</v>
      </c>
      <c r="C17" s="32">
        <v>219957</v>
      </c>
      <c r="D17" s="32">
        <v>2671621.11355983</v>
      </c>
      <c r="E17" s="32">
        <v>2605777.57974701</v>
      </c>
      <c r="F17" s="32">
        <v>65843.533812820504</v>
      </c>
      <c r="G17" s="32">
        <v>2605777.57974701</v>
      </c>
      <c r="H17" s="32">
        <v>2.46455358054446E-2</v>
      </c>
    </row>
    <row r="18" spans="1:8" ht="14.25" x14ac:dyDescent="0.2">
      <c r="A18" s="32">
        <v>17</v>
      </c>
      <c r="B18" s="33">
        <v>31</v>
      </c>
      <c r="C18" s="32">
        <v>38823.135000000002</v>
      </c>
      <c r="D18" s="32">
        <v>230273.706581832</v>
      </c>
      <c r="E18" s="32">
        <v>189605.906136309</v>
      </c>
      <c r="F18" s="32">
        <v>40667.800445522502</v>
      </c>
      <c r="G18" s="32">
        <v>189605.906136309</v>
      </c>
      <c r="H18" s="32">
        <v>0.17660635705740199</v>
      </c>
    </row>
    <row r="19" spans="1:8" ht="14.25" x14ac:dyDescent="0.2">
      <c r="A19" s="32">
        <v>18</v>
      </c>
      <c r="B19" s="33">
        <v>32</v>
      </c>
      <c r="C19" s="32">
        <v>13291.71</v>
      </c>
      <c r="D19" s="32">
        <v>204273.065079586</v>
      </c>
      <c r="E19" s="32">
        <v>190565.205037206</v>
      </c>
      <c r="F19" s="32">
        <v>13707.8600423795</v>
      </c>
      <c r="G19" s="32">
        <v>190565.205037206</v>
      </c>
      <c r="H19" s="32">
        <v>6.7105567917330897E-2</v>
      </c>
    </row>
    <row r="20" spans="1:8" ht="14.25" x14ac:dyDescent="0.2">
      <c r="A20" s="32">
        <v>19</v>
      </c>
      <c r="B20" s="33">
        <v>33</v>
      </c>
      <c r="C20" s="32">
        <v>56783.542000000001</v>
      </c>
      <c r="D20" s="32">
        <v>567627.09301618603</v>
      </c>
      <c r="E20" s="32">
        <v>457749.763997267</v>
      </c>
      <c r="F20" s="32">
        <v>109877.329018919</v>
      </c>
      <c r="G20" s="32">
        <v>457749.763997267</v>
      </c>
      <c r="H20" s="32">
        <v>0.19357308763235101</v>
      </c>
    </row>
    <row r="21" spans="1:8" ht="14.25" x14ac:dyDescent="0.2">
      <c r="A21" s="32">
        <v>20</v>
      </c>
      <c r="B21" s="33">
        <v>34</v>
      </c>
      <c r="C21" s="32">
        <v>37722.237999999998</v>
      </c>
      <c r="D21" s="32">
        <v>194627.62738965999</v>
      </c>
      <c r="E21" s="32">
        <v>131261.702906444</v>
      </c>
      <c r="F21" s="32">
        <v>63365.9244832166</v>
      </c>
      <c r="G21" s="32">
        <v>131261.702906444</v>
      </c>
      <c r="H21" s="32">
        <v>0.32557517826774302</v>
      </c>
    </row>
    <row r="22" spans="1:8" ht="14.25" x14ac:dyDescent="0.2">
      <c r="A22" s="32">
        <v>21</v>
      </c>
      <c r="B22" s="33">
        <v>35</v>
      </c>
      <c r="C22" s="32">
        <v>35913.156999999999</v>
      </c>
      <c r="D22" s="32">
        <v>798802.22684867296</v>
      </c>
      <c r="E22" s="32">
        <v>770614.98642566404</v>
      </c>
      <c r="F22" s="32">
        <v>28187.2404230088</v>
      </c>
      <c r="G22" s="32">
        <v>770614.98642566404</v>
      </c>
      <c r="H22" s="32">
        <v>3.5286882629520698E-2</v>
      </c>
    </row>
    <row r="23" spans="1:8" ht="14.25" x14ac:dyDescent="0.2">
      <c r="A23" s="32">
        <v>22</v>
      </c>
      <c r="B23" s="33">
        <v>36</v>
      </c>
      <c r="C23" s="32">
        <v>133729.889</v>
      </c>
      <c r="D23" s="32">
        <v>653814.47801592899</v>
      </c>
      <c r="E23" s="32">
        <v>557992.85726816999</v>
      </c>
      <c r="F23" s="32">
        <v>95821.620747759604</v>
      </c>
      <c r="G23" s="32">
        <v>557992.85726816999</v>
      </c>
      <c r="H23" s="32">
        <v>0.146557814134891</v>
      </c>
    </row>
    <row r="24" spans="1:8" ht="14.25" x14ac:dyDescent="0.2">
      <c r="A24" s="32">
        <v>23</v>
      </c>
      <c r="B24" s="33">
        <v>37</v>
      </c>
      <c r="C24" s="32">
        <v>106826.609</v>
      </c>
      <c r="D24" s="32">
        <v>1150766.49933097</v>
      </c>
      <c r="E24" s="32">
        <v>1035063.80638234</v>
      </c>
      <c r="F24" s="32">
        <v>115702.692948631</v>
      </c>
      <c r="G24" s="32">
        <v>1035063.80638234</v>
      </c>
      <c r="H24" s="32">
        <v>0.100544022628307</v>
      </c>
    </row>
    <row r="25" spans="1:8" ht="14.25" x14ac:dyDescent="0.2">
      <c r="A25" s="32">
        <v>24</v>
      </c>
      <c r="B25" s="33">
        <v>38</v>
      </c>
      <c r="C25" s="32">
        <v>268310.11900000001</v>
      </c>
      <c r="D25" s="32">
        <v>719190.01968761103</v>
      </c>
      <c r="E25" s="32">
        <v>677303.81730885</v>
      </c>
      <c r="F25" s="32">
        <v>41886.202378761103</v>
      </c>
      <c r="G25" s="32">
        <v>677303.81730885</v>
      </c>
      <c r="H25" s="32">
        <v>5.8240800389520002E-2</v>
      </c>
    </row>
    <row r="26" spans="1:8" ht="14.25" x14ac:dyDescent="0.2">
      <c r="A26" s="32">
        <v>25</v>
      </c>
      <c r="B26" s="33">
        <v>39</v>
      </c>
      <c r="C26" s="32">
        <v>92626.009000000005</v>
      </c>
      <c r="D26" s="32">
        <v>191446.27262136</v>
      </c>
      <c r="E26" s="32">
        <v>138020.41446819899</v>
      </c>
      <c r="F26" s="32">
        <v>53425.858153160501</v>
      </c>
      <c r="G26" s="32">
        <v>138020.41446819899</v>
      </c>
      <c r="H26" s="32">
        <v>0.279064498993018</v>
      </c>
    </row>
    <row r="27" spans="1:8" ht="14.25" x14ac:dyDescent="0.2">
      <c r="A27" s="32"/>
      <c r="B27" s="33">
        <v>40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</row>
    <row r="28" spans="1:8" ht="14.25" x14ac:dyDescent="0.2">
      <c r="A28" s="32">
        <v>26</v>
      </c>
      <c r="B28" s="33">
        <v>42</v>
      </c>
      <c r="C28" s="32">
        <v>10675.013000000001</v>
      </c>
      <c r="D28" s="32">
        <v>160701.61869999999</v>
      </c>
      <c r="E28" s="32">
        <v>150032.45370000001</v>
      </c>
      <c r="F28" s="32">
        <v>10669.165000000001</v>
      </c>
      <c r="G28" s="32">
        <v>150032.45370000001</v>
      </c>
      <c r="H28" s="32">
        <v>6.6391148305216197E-2</v>
      </c>
    </row>
    <row r="29" spans="1:8" ht="14.25" x14ac:dyDescent="0.2">
      <c r="A29" s="32">
        <v>27</v>
      </c>
      <c r="B29" s="33">
        <v>75</v>
      </c>
      <c r="C29" s="33">
        <v>339</v>
      </c>
      <c r="D29" s="33">
        <v>199955.555555556</v>
      </c>
      <c r="E29" s="33">
        <v>189814.57692307699</v>
      </c>
      <c r="F29" s="33">
        <v>10140.9786324786</v>
      </c>
      <c r="G29" s="33">
        <v>189814.57692307699</v>
      </c>
      <c r="H29" s="33">
        <v>5.0716163420931097E-2</v>
      </c>
    </row>
    <row r="30" spans="1:8" ht="14.25" x14ac:dyDescent="0.2">
      <c r="A30" s="32">
        <v>28</v>
      </c>
      <c r="B30" s="33">
        <v>76</v>
      </c>
      <c r="C30" s="33">
        <v>2773</v>
      </c>
      <c r="D30" s="33">
        <v>477312.57179658097</v>
      </c>
      <c r="E30" s="33">
        <v>451043.26612906001</v>
      </c>
      <c r="F30" s="33">
        <v>26269.305667521399</v>
      </c>
      <c r="G30" s="33">
        <v>451043.26612906001</v>
      </c>
      <c r="H30" s="33">
        <v>5.5035855369668901E-2</v>
      </c>
    </row>
    <row r="31" spans="1:8" ht="14.25" x14ac:dyDescent="0.2">
      <c r="A31" s="32">
        <v>29</v>
      </c>
      <c r="B31" s="33">
        <v>99</v>
      </c>
      <c r="C31" s="32">
        <v>85</v>
      </c>
      <c r="D31" s="32">
        <v>44746.715528326102</v>
      </c>
      <c r="E31" s="32">
        <v>40520.463656304397</v>
      </c>
      <c r="F31" s="32">
        <v>4226.2518720217804</v>
      </c>
      <c r="G31" s="32">
        <v>40520.463656304397</v>
      </c>
      <c r="H31" s="32">
        <v>9.4448314744943196E-2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2"/>
      <c r="D43" s="32"/>
      <c r="E43" s="32"/>
      <c r="F43" s="32"/>
      <c r="G43" s="32"/>
      <c r="H43" s="32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2014-05-30T00:47:50Z</dcterms:modified>
</cp:coreProperties>
</file>