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<sst xmlns="http://schemas.openxmlformats.org/spreadsheetml/2006/main" count="114" uniqueCount="71">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</sst>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13144550.4103</v>
      </c>
      <c r="F3" s="25">
        <f>RA!I7</f>
        <v>1574782.3263000001</v>
      </c>
      <c r="G3" s="16">
        <f>E3-F3</f>
        <v>11569768.083999999</v>
      </c>
      <c r="H3" s="27">
        <f>RA!J7</f>
        <v>11.980495925262</v>
      </c>
      <c r="I3" s="20">
        <f>SUM(I4:I39)</f>
        <v>13144553.821634907</v>
      </c>
      <c r="J3" s="21">
        <f>SUM(J4:J39)</f>
        <v>11569768.080735594</v>
      </c>
      <c r="K3" s="22">
        <f>E3-I3</f>
        <v>-3.4113349076360464</v>
      </c>
      <c r="L3" s="22">
        <f>G3-J3</f>
        <v>3.264404833316803E-3</v>
      </c>
    </row>
    <row r="4" spans="1:12">
      <c r="A4" s="59">
        <f>RA!A8</f>
        <v>41765</v>
      </c>
      <c r="B4" s="12">
        <v>12</v>
      </c>
      <c r="C4" s="56" t="s">
        <v>6</v>
      </c>
      <c r="D4" s="56"/>
      <c r="E4" s="15">
        <f>VLOOKUP(C4,RA!B8:D39,3,0)</f>
        <v>469504.07799999998</v>
      </c>
      <c r="F4" s="25">
        <f>VLOOKUP(C4,RA!B8:I43,8,0)</f>
        <v>122317.9427</v>
      </c>
      <c r="G4" s="16">
        <f t="shared" ref="G4:G39" si="0">E4-F4</f>
        <v>347186.13529999997</v>
      </c>
      <c r="H4" s="27">
        <f>RA!J8</f>
        <v>26.052583658282899</v>
      </c>
      <c r="I4" s="20">
        <f>VLOOKUP(B4,RMS!B:D,3,FALSE)</f>
        <v>469504.44386837602</v>
      </c>
      <c r="J4" s="21">
        <f>VLOOKUP(B4,RMS!B:E,4,FALSE)</f>
        <v>347186.138709402</v>
      </c>
      <c r="K4" s="22">
        <f t="shared" ref="K4:K39" si="1">E4-I4</f>
        <v>-0.36586837604409084</v>
      </c>
      <c r="L4" s="22">
        <f t="shared" ref="L4:L39" si="2">G4-J4</f>
        <v>-3.4094020375050604E-3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69681.274799999999</v>
      </c>
      <c r="F5" s="25">
        <f>VLOOKUP(C5,RA!B9:I44,8,0)</f>
        <v>15898.077600000001</v>
      </c>
      <c r="G5" s="16">
        <f t="shared" si="0"/>
        <v>53783.197199999995</v>
      </c>
      <c r="H5" s="27">
        <f>RA!J9</f>
        <v>22.815423003713502</v>
      </c>
      <c r="I5" s="20">
        <f>VLOOKUP(B5,RMS!B:D,3,FALSE)</f>
        <v>69681.287379699002</v>
      </c>
      <c r="J5" s="21">
        <f>VLOOKUP(B5,RMS!B:E,4,FALSE)</f>
        <v>53783.204628537896</v>
      </c>
      <c r="K5" s="22">
        <f t="shared" si="1"/>
        <v>-1.2579699003254063E-2</v>
      </c>
      <c r="L5" s="22">
        <f t="shared" si="2"/>
        <v>-7.4285379014327191E-3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101605.57279999999</v>
      </c>
      <c r="F6" s="25">
        <f>VLOOKUP(C6,RA!B10:I45,8,0)</f>
        <v>27062.485100000002</v>
      </c>
      <c r="G6" s="16">
        <f t="shared" si="0"/>
        <v>74543.087699999989</v>
      </c>
      <c r="H6" s="27">
        <f>RA!J10</f>
        <v>26.634843300642299</v>
      </c>
      <c r="I6" s="20">
        <f>VLOOKUP(B6,RMS!B:D,3,FALSE)</f>
        <v>101607.49349401701</v>
      </c>
      <c r="J6" s="21">
        <f>VLOOKUP(B6,RMS!B:E,4,FALSE)</f>
        <v>74543.088140170905</v>
      </c>
      <c r="K6" s="22">
        <f t="shared" si="1"/>
        <v>-1.9206940170115558</v>
      </c>
      <c r="L6" s="22">
        <f t="shared" si="2"/>
        <v>-4.4017091568093747E-4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46059.659299999999</v>
      </c>
      <c r="F7" s="25">
        <f>VLOOKUP(C7,RA!B11:I46,8,0)</f>
        <v>10106.219499999999</v>
      </c>
      <c r="G7" s="16">
        <f t="shared" si="0"/>
        <v>35953.4398</v>
      </c>
      <c r="H7" s="27">
        <f>RA!J11</f>
        <v>21.9415854428606</v>
      </c>
      <c r="I7" s="20">
        <f>VLOOKUP(B7,RMS!B:D,3,FALSE)</f>
        <v>46059.664854700903</v>
      </c>
      <c r="J7" s="21">
        <f>VLOOKUP(B7,RMS!B:E,4,FALSE)</f>
        <v>35953.439812820499</v>
      </c>
      <c r="K7" s="22">
        <f t="shared" si="1"/>
        <v>-5.5547009033034556E-3</v>
      </c>
      <c r="L7" s="22">
        <f t="shared" si="2"/>
        <v>-1.2820499250665307E-5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99628.296199999997</v>
      </c>
      <c r="F8" s="25">
        <f>VLOOKUP(C8,RA!B12:I47,8,0)</f>
        <v>17720.721000000001</v>
      </c>
      <c r="G8" s="16">
        <f t="shared" si="0"/>
        <v>81907.575199999992</v>
      </c>
      <c r="H8" s="27">
        <f>RA!J12</f>
        <v>17.7868353428692</v>
      </c>
      <c r="I8" s="20">
        <f>VLOOKUP(B8,RMS!B:D,3,FALSE)</f>
        <v>99628.294356410304</v>
      </c>
      <c r="J8" s="21">
        <f>VLOOKUP(B8,RMS!B:E,4,FALSE)</f>
        <v>81907.575423076894</v>
      </c>
      <c r="K8" s="22">
        <f t="shared" si="1"/>
        <v>1.8435896927258E-3</v>
      </c>
      <c r="L8" s="22">
        <f t="shared" si="2"/>
        <v>-2.2307690232992172E-4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215778.14670000001</v>
      </c>
      <c r="F9" s="25">
        <f>VLOOKUP(C9,RA!B13:I48,8,0)</f>
        <v>46724.981800000001</v>
      </c>
      <c r="G9" s="16">
        <f t="shared" si="0"/>
        <v>169053.1649</v>
      </c>
      <c r="H9" s="27">
        <f>RA!J13</f>
        <v>21.654176993633399</v>
      </c>
      <c r="I9" s="20">
        <f>VLOOKUP(B9,RMS!B:D,3,FALSE)</f>
        <v>215778.272375214</v>
      </c>
      <c r="J9" s="21">
        <f>VLOOKUP(B9,RMS!B:E,4,FALSE)</f>
        <v>169053.165057265</v>
      </c>
      <c r="K9" s="22">
        <f t="shared" si="1"/>
        <v>-0.12567521398887038</v>
      </c>
      <c r="L9" s="22">
        <f t="shared" si="2"/>
        <v>-1.5726499259471893E-4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95973.381299999994</v>
      </c>
      <c r="F10" s="25">
        <f>VLOOKUP(C10,RA!B14:I49,8,0)</f>
        <v>21111.244500000001</v>
      </c>
      <c r="G10" s="16">
        <f t="shared" si="0"/>
        <v>74862.136799999993</v>
      </c>
      <c r="H10" s="27">
        <f>RA!J14</f>
        <v>21.996978968584099</v>
      </c>
      <c r="I10" s="20">
        <f>VLOOKUP(B10,RMS!B:D,3,FALSE)</f>
        <v>95973.383152991504</v>
      </c>
      <c r="J10" s="21">
        <f>VLOOKUP(B10,RMS!B:E,4,FALSE)</f>
        <v>74862.136019658094</v>
      </c>
      <c r="K10" s="22">
        <f t="shared" si="1"/>
        <v>-1.8529915105318651E-3</v>
      </c>
      <c r="L10" s="22">
        <f t="shared" si="2"/>
        <v>7.8034189937170595E-4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97467.021500000003</v>
      </c>
      <c r="F11" s="25">
        <f>VLOOKUP(C11,RA!B15:I50,8,0)</f>
        <v>17804.3099</v>
      </c>
      <c r="G11" s="16">
        <f t="shared" si="0"/>
        <v>79662.71160000001</v>
      </c>
      <c r="H11" s="27">
        <f>RA!J15</f>
        <v>18.267009318633999</v>
      </c>
      <c r="I11" s="20">
        <f>VLOOKUP(B11,RMS!B:D,3,FALSE)</f>
        <v>97467.098800000007</v>
      </c>
      <c r="J11" s="21">
        <f>VLOOKUP(B11,RMS!B:E,4,FALSE)</f>
        <v>79662.713547863197</v>
      </c>
      <c r="K11" s="22">
        <f t="shared" si="1"/>
        <v>-7.7300000004470348E-2</v>
      </c>
      <c r="L11" s="22">
        <f t="shared" si="2"/>
        <v>-1.9478631875244901E-3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652527.99140000006</v>
      </c>
      <c r="F12" s="25">
        <f>VLOOKUP(C12,RA!B16:I51,8,0)</f>
        <v>22459.659899999999</v>
      </c>
      <c r="G12" s="16">
        <f t="shared" si="0"/>
        <v>630068.33150000009</v>
      </c>
      <c r="H12" s="27">
        <f>RA!J16</f>
        <v>3.44194581627261</v>
      </c>
      <c r="I12" s="20">
        <f>VLOOKUP(B12,RMS!B:D,3,FALSE)</f>
        <v>652527.79830000002</v>
      </c>
      <c r="J12" s="21">
        <f>VLOOKUP(B12,RMS!B:E,4,FALSE)</f>
        <v>630068.33149999997</v>
      </c>
      <c r="K12" s="22">
        <f t="shared" si="1"/>
        <v>0.19310000003315508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382894.71159999998</v>
      </c>
      <c r="F13" s="25">
        <f>VLOOKUP(C13,RA!B17:I52,8,0)</f>
        <v>43909.747100000001</v>
      </c>
      <c r="G13" s="16">
        <f t="shared" si="0"/>
        <v>338984.9645</v>
      </c>
      <c r="H13" s="27">
        <f>RA!J17</f>
        <v>11.4678384865945</v>
      </c>
      <c r="I13" s="20">
        <f>VLOOKUP(B13,RMS!B:D,3,FALSE)</f>
        <v>382894.77152905997</v>
      </c>
      <c r="J13" s="21">
        <f>VLOOKUP(B13,RMS!B:E,4,FALSE)</f>
        <v>338984.96478803398</v>
      </c>
      <c r="K13" s="22">
        <f t="shared" si="1"/>
        <v>-5.9929059993010014E-2</v>
      </c>
      <c r="L13" s="22">
        <f t="shared" si="2"/>
        <v>-2.8803397435694933E-4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1350762.9162999999</v>
      </c>
      <c r="F14" s="25">
        <f>VLOOKUP(C14,RA!B18:I53,8,0)</f>
        <v>195865.05910000001</v>
      </c>
      <c r="G14" s="16">
        <f t="shared" si="0"/>
        <v>1154897.8572</v>
      </c>
      <c r="H14" s="27">
        <f>RA!J18</f>
        <v>14.5003284245108</v>
      </c>
      <c r="I14" s="20">
        <f>VLOOKUP(B14,RMS!B:D,3,FALSE)</f>
        <v>1350763.17237094</v>
      </c>
      <c r="J14" s="21">
        <f>VLOOKUP(B14,RMS!B:E,4,FALSE)</f>
        <v>1154897.8542555601</v>
      </c>
      <c r="K14" s="22">
        <f t="shared" si="1"/>
        <v>-0.25607094005681574</v>
      </c>
      <c r="L14" s="22">
        <f t="shared" si="2"/>
        <v>2.9444398824125528E-3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454997.89140000002</v>
      </c>
      <c r="F15" s="25">
        <f>VLOOKUP(C15,RA!B19:I54,8,0)</f>
        <v>59321.328099999999</v>
      </c>
      <c r="G15" s="16">
        <f t="shared" si="0"/>
        <v>395676.56330000004</v>
      </c>
      <c r="H15" s="27">
        <f>RA!J19</f>
        <v>13.0377149479687</v>
      </c>
      <c r="I15" s="20">
        <f>VLOOKUP(B15,RMS!B:D,3,FALSE)</f>
        <v>454997.93502478598</v>
      </c>
      <c r="J15" s="21">
        <f>VLOOKUP(B15,RMS!B:E,4,FALSE)</f>
        <v>395676.56362051301</v>
      </c>
      <c r="K15" s="22">
        <f t="shared" si="1"/>
        <v>-4.3624785961583257E-2</v>
      </c>
      <c r="L15" s="22">
        <f t="shared" si="2"/>
        <v>-3.2051297603175044E-4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713025.19</v>
      </c>
      <c r="F16" s="25">
        <f>VLOOKUP(C16,RA!B20:I55,8,0)</f>
        <v>59050.326300000001</v>
      </c>
      <c r="G16" s="16">
        <f t="shared" si="0"/>
        <v>653974.86369999999</v>
      </c>
      <c r="H16" s="27">
        <f>RA!J20</f>
        <v>8.2816606100550203</v>
      </c>
      <c r="I16" s="20">
        <f>VLOOKUP(B16,RMS!B:D,3,FALSE)</f>
        <v>713025.21849999996</v>
      </c>
      <c r="J16" s="21">
        <f>VLOOKUP(B16,RMS!B:E,4,FALSE)</f>
        <v>653974.86369999999</v>
      </c>
      <c r="K16" s="22">
        <f t="shared" si="1"/>
        <v>-2.8500000014901161E-2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267945.46399999998</v>
      </c>
      <c r="F17" s="25">
        <f>VLOOKUP(C17,RA!B21:I56,8,0)</f>
        <v>35988.420599999998</v>
      </c>
      <c r="G17" s="16">
        <f t="shared" si="0"/>
        <v>231957.04339999997</v>
      </c>
      <c r="H17" s="27">
        <f>RA!J21</f>
        <v>13.431248308051201</v>
      </c>
      <c r="I17" s="20">
        <f>VLOOKUP(B17,RMS!B:D,3,FALSE)</f>
        <v>267945.39600179298</v>
      </c>
      <c r="J17" s="21">
        <f>VLOOKUP(B17,RMS!B:E,4,FALSE)</f>
        <v>231957.04332634399</v>
      </c>
      <c r="K17" s="22">
        <f t="shared" si="1"/>
        <v>6.799820699961856E-2</v>
      </c>
      <c r="L17" s="22">
        <f t="shared" si="2"/>
        <v>7.3655974119901657E-5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976064.56059999997</v>
      </c>
      <c r="F18" s="25">
        <f>VLOOKUP(C18,RA!B22:I57,8,0)</f>
        <v>109892.4779</v>
      </c>
      <c r="G18" s="16">
        <f t="shared" si="0"/>
        <v>866172.08269999991</v>
      </c>
      <c r="H18" s="27">
        <f>RA!J22</f>
        <v>11.2587304504169</v>
      </c>
      <c r="I18" s="20">
        <f>VLOOKUP(B18,RMS!B:D,3,FALSE)</f>
        <v>976064.632866667</v>
      </c>
      <c r="J18" s="21">
        <f>VLOOKUP(B18,RMS!B:E,4,FALSE)</f>
        <v>866172.08129999996</v>
      </c>
      <c r="K18" s="22">
        <f t="shared" si="1"/>
        <v>-7.2266667033545673E-2</v>
      </c>
      <c r="L18" s="22">
        <f t="shared" si="2"/>
        <v>1.39999995008111E-3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2201237.5551999998</v>
      </c>
      <c r="F19" s="25">
        <f>VLOOKUP(C19,RA!B23:I58,8,0)</f>
        <v>161191.82639999999</v>
      </c>
      <c r="G19" s="16">
        <f t="shared" si="0"/>
        <v>2040045.7287999999</v>
      </c>
      <c r="H19" s="27">
        <f>RA!J23</f>
        <v>7.3227819514170696</v>
      </c>
      <c r="I19" s="20">
        <f>VLOOKUP(B19,RMS!B:D,3,FALSE)</f>
        <v>2201238.3655897402</v>
      </c>
      <c r="J19" s="21">
        <f>VLOOKUP(B19,RMS!B:E,4,FALSE)</f>
        <v>2040045.7593119701</v>
      </c>
      <c r="K19" s="22">
        <f t="shared" si="1"/>
        <v>-0.81038974039256573</v>
      </c>
      <c r="L19" s="22">
        <f t="shared" si="2"/>
        <v>-3.0511970166116953E-2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204517.758</v>
      </c>
      <c r="F20" s="25">
        <f>VLOOKUP(C20,RA!B24:I59,8,0)</f>
        <v>32151.006700000002</v>
      </c>
      <c r="G20" s="16">
        <f t="shared" si="0"/>
        <v>172366.7513</v>
      </c>
      <c r="H20" s="27">
        <f>RA!J24</f>
        <v>15.7203985680305</v>
      </c>
      <c r="I20" s="20">
        <f>VLOOKUP(B20,RMS!B:D,3,FALSE)</f>
        <v>204517.74906337599</v>
      </c>
      <c r="J20" s="21">
        <f>VLOOKUP(B20,RMS!B:E,4,FALSE)</f>
        <v>172366.75445954601</v>
      </c>
      <c r="K20" s="22">
        <f t="shared" si="1"/>
        <v>8.9366240135859698E-3</v>
      </c>
      <c r="L20" s="22">
        <f t="shared" si="2"/>
        <v>-3.1595460022799671E-3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173539.15470000001</v>
      </c>
      <c r="F21" s="25">
        <f>VLOOKUP(C21,RA!B25:I60,8,0)</f>
        <v>14179.1839</v>
      </c>
      <c r="G21" s="16">
        <f t="shared" si="0"/>
        <v>159359.97080000001</v>
      </c>
      <c r="H21" s="27">
        <f>RA!J25</f>
        <v>8.1705963847246998</v>
      </c>
      <c r="I21" s="20">
        <f>VLOOKUP(B21,RMS!B:D,3,FALSE)</f>
        <v>173539.15867500901</v>
      </c>
      <c r="J21" s="21">
        <f>VLOOKUP(B21,RMS!B:E,4,FALSE)</f>
        <v>159359.97649984001</v>
      </c>
      <c r="K21" s="22">
        <f t="shared" si="1"/>
        <v>-3.9750089927110821E-3</v>
      </c>
      <c r="L21" s="22">
        <f t="shared" si="2"/>
        <v>-5.6998399959411472E-3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505573.91639999999</v>
      </c>
      <c r="F22" s="25">
        <f>VLOOKUP(C22,RA!B26:I61,8,0)</f>
        <v>98668.209199999998</v>
      </c>
      <c r="G22" s="16">
        <f t="shared" si="0"/>
        <v>406905.7072</v>
      </c>
      <c r="H22" s="27">
        <f>RA!J26</f>
        <v>19.516079844976701</v>
      </c>
      <c r="I22" s="20">
        <f>VLOOKUP(B22,RMS!B:D,3,FALSE)</f>
        <v>505573.91745694698</v>
      </c>
      <c r="J22" s="21">
        <f>VLOOKUP(B22,RMS!B:E,4,FALSE)</f>
        <v>406905.65603228699</v>
      </c>
      <c r="K22" s="22">
        <f t="shared" si="1"/>
        <v>-1.0569469886831939E-3</v>
      </c>
      <c r="L22" s="22">
        <f t="shared" si="2"/>
        <v>5.1167713012546301E-2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221217.25580000001</v>
      </c>
      <c r="F23" s="25">
        <f>VLOOKUP(C23,RA!B27:I62,8,0)</f>
        <v>70746.814400000003</v>
      </c>
      <c r="G23" s="16">
        <f t="shared" si="0"/>
        <v>150470.44140000001</v>
      </c>
      <c r="H23" s="27">
        <f>RA!J27</f>
        <v>31.980694337860101</v>
      </c>
      <c r="I23" s="20">
        <f>VLOOKUP(B23,RMS!B:D,3,FALSE)</f>
        <v>221217.24888892699</v>
      </c>
      <c r="J23" s="21">
        <f>VLOOKUP(B23,RMS!B:E,4,FALSE)</f>
        <v>150470.44761295899</v>
      </c>
      <c r="K23" s="22">
        <f t="shared" si="1"/>
        <v>6.9110730255488306E-3</v>
      </c>
      <c r="L23" s="22">
        <f t="shared" si="2"/>
        <v>-6.212958978721872E-3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716649.16330000001</v>
      </c>
      <c r="F24" s="25">
        <f>VLOOKUP(C24,RA!B28:I63,8,0)</f>
        <v>42304.568099999997</v>
      </c>
      <c r="G24" s="16">
        <f t="shared" si="0"/>
        <v>674344.59519999998</v>
      </c>
      <c r="H24" s="27">
        <f>RA!J28</f>
        <v>5.9031071640685999</v>
      </c>
      <c r="I24" s="20">
        <f>VLOOKUP(B24,RMS!B:D,3,FALSE)</f>
        <v>716649.16365575197</v>
      </c>
      <c r="J24" s="21">
        <f>VLOOKUP(B24,RMS!B:E,4,FALSE)</f>
        <v>674344.56443893805</v>
      </c>
      <c r="K24" s="22">
        <f t="shared" si="1"/>
        <v>-3.5575195215642452E-4</v>
      </c>
      <c r="L24" s="22">
        <f t="shared" si="2"/>
        <v>3.0761061934754252E-2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684895.05579999997</v>
      </c>
      <c r="F25" s="25">
        <f>VLOOKUP(C25,RA!B29:I64,8,0)</f>
        <v>104484.9235</v>
      </c>
      <c r="G25" s="16">
        <f t="shared" si="0"/>
        <v>580410.13229999994</v>
      </c>
      <c r="H25" s="27">
        <f>RA!J29</f>
        <v>15.2556107122069</v>
      </c>
      <c r="I25" s="20">
        <f>VLOOKUP(B25,RMS!B:D,3,FALSE)</f>
        <v>684895.05528407102</v>
      </c>
      <c r="J25" s="21">
        <f>VLOOKUP(B25,RMS!B:E,4,FALSE)</f>
        <v>580410.10405463097</v>
      </c>
      <c r="K25" s="22">
        <f t="shared" si="1"/>
        <v>5.159289576113224E-4</v>
      </c>
      <c r="L25" s="22">
        <f t="shared" si="2"/>
        <v>2.8245368972420692E-2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1090057.5421</v>
      </c>
      <c r="F26" s="25">
        <f>VLOOKUP(C26,RA!B30:I65,8,0)</f>
        <v>132711.4558</v>
      </c>
      <c r="G26" s="16">
        <f t="shared" si="0"/>
        <v>957346.08629999997</v>
      </c>
      <c r="H26" s="27">
        <f>RA!J30</f>
        <v>12.174720202782201</v>
      </c>
      <c r="I26" s="20">
        <f>VLOOKUP(B26,RMS!B:D,3,FALSE)</f>
        <v>1090057.5381831899</v>
      </c>
      <c r="J26" s="21">
        <f>VLOOKUP(B26,RMS!B:E,4,FALSE)</f>
        <v>957346.08646899695</v>
      </c>
      <c r="K26" s="22">
        <f t="shared" si="1"/>
        <v>3.9168100338429213E-3</v>
      </c>
      <c r="L26" s="22">
        <f t="shared" si="2"/>
        <v>-1.6899697948247194E-4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645459.77729999996</v>
      </c>
      <c r="F27" s="25">
        <f>VLOOKUP(C27,RA!B31:I66,8,0)</f>
        <v>36767.076800000003</v>
      </c>
      <c r="G27" s="16">
        <f t="shared" si="0"/>
        <v>608692.70049999992</v>
      </c>
      <c r="H27" s="27">
        <f>RA!J31</f>
        <v>5.6962615011889799</v>
      </c>
      <c r="I27" s="20">
        <f>VLOOKUP(B27,RMS!B:D,3,FALSE)</f>
        <v>645459.77378761105</v>
      </c>
      <c r="J27" s="21">
        <f>VLOOKUP(B27,RMS!B:E,4,FALSE)</f>
        <v>608692.77330885001</v>
      </c>
      <c r="K27" s="22">
        <f t="shared" si="1"/>
        <v>3.5123889101669192E-3</v>
      </c>
      <c r="L27" s="22">
        <f t="shared" si="2"/>
        <v>-7.2808850090950727E-2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118789.3129</v>
      </c>
      <c r="F28" s="25">
        <f>VLOOKUP(C28,RA!B32:I67,8,0)</f>
        <v>36695.462500000001</v>
      </c>
      <c r="G28" s="16">
        <f t="shared" si="0"/>
        <v>82093.850399999996</v>
      </c>
      <c r="H28" s="27">
        <f>RA!J32</f>
        <v>30.891215383063301</v>
      </c>
      <c r="I28" s="20">
        <f>VLOOKUP(B28,RMS!B:D,3,FALSE)</f>
        <v>118789.23041219301</v>
      </c>
      <c r="J28" s="21">
        <f>VLOOKUP(B28,RMS!B:E,4,FALSE)</f>
        <v>82093.837872447097</v>
      </c>
      <c r="K28" s="22">
        <f t="shared" si="1"/>
        <v>8.2487806997960433E-2</v>
      </c>
      <c r="L28" s="22">
        <f t="shared" si="2"/>
        <v>1.2527552898973227E-2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3.8462000000000001</v>
      </c>
      <c r="F29" s="25">
        <f>VLOOKUP(C29,RA!B33:I68,8,0)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86577.808399999994</v>
      </c>
      <c r="F31" s="25">
        <f>VLOOKUP(C31,RA!B35:I70,8,0)</f>
        <v>11418.8478</v>
      </c>
      <c r="G31" s="16">
        <f t="shared" si="0"/>
        <v>75158.960599999991</v>
      </c>
      <c r="H31" s="27">
        <f>RA!J35</f>
        <v>13.1891162539522</v>
      </c>
      <c r="I31" s="20">
        <f>VLOOKUP(B31,RMS!B:D,3,FALSE)</f>
        <v>86577.808300000004</v>
      </c>
      <c r="J31" s="21">
        <f>VLOOKUP(B31,RMS!B:E,4,FALSE)</f>
        <v>75158.954400000002</v>
      </c>
      <c r="K31" s="22">
        <f t="shared" si="1"/>
        <v>9.9999990197829902E-5</v>
      </c>
      <c r="L31" s="22">
        <f t="shared" si="2"/>
        <v>6.1999999888939783E-3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170135.47020000001</v>
      </c>
      <c r="F35" s="25">
        <f>VLOOKUP(C35,RA!B8:I74,8,0)</f>
        <v>8103.0519000000004</v>
      </c>
      <c r="G35" s="16">
        <f t="shared" si="0"/>
        <v>162032.41830000002</v>
      </c>
      <c r="H35" s="27">
        <f>RA!J39</f>
        <v>4.76270579584292</v>
      </c>
      <c r="I35" s="20">
        <f>VLOOKUP(B35,RMS!B:D,3,FALSE)</f>
        <v>170135.47008547001</v>
      </c>
      <c r="J35" s="21">
        <f>VLOOKUP(B35,RMS!B:E,4,FALSE)</f>
        <v>162032.41666666701</v>
      </c>
      <c r="K35" s="22">
        <f t="shared" si="1"/>
        <v>1.1453000479377806E-4</v>
      </c>
      <c r="L35" s="22">
        <f t="shared" si="2"/>
        <v>1.6333330131601542E-3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319729.25719999999</v>
      </c>
      <c r="F36" s="25">
        <f>VLOOKUP(C36,RA!B8:I75,8,0)</f>
        <v>18717.8338</v>
      </c>
      <c r="G36" s="16">
        <f t="shared" si="0"/>
        <v>301011.42339999997</v>
      </c>
      <c r="H36" s="27">
        <f>RA!J40</f>
        <v>5.8542761972800799</v>
      </c>
      <c r="I36" s="20">
        <f>VLOOKUP(B36,RMS!B:D,3,FALSE)</f>
        <v>319729.25234444399</v>
      </c>
      <c r="J36" s="21">
        <f>VLOOKUP(B36,RMS!B:E,4,FALSE)</f>
        <v>301011.42320427397</v>
      </c>
      <c r="K36" s="22">
        <f t="shared" si="1"/>
        <v>4.855556006077677E-3</v>
      </c>
      <c r="L36" s="22">
        <f t="shared" si="2"/>
        <v>1.9572599558159709E-4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12251.3809</v>
      </c>
      <c r="F39" s="25">
        <f>VLOOKUP(C39,RA!B8:I78,8,0)</f>
        <v>1408.3154999999999</v>
      </c>
      <c r="G39" s="16">
        <f t="shared" si="0"/>
        <v>10843.065399999999</v>
      </c>
      <c r="H39" s="27">
        <f>RA!J43</f>
        <v>11.4951572520286</v>
      </c>
      <c r="I39" s="20">
        <f>VLOOKUP(B39,RMS!B:D,3,FALSE)</f>
        <v>12251.3808335224</v>
      </c>
      <c r="J39" s="21">
        <f>VLOOKUP(B39,RMS!B:E,4,FALSE)</f>
        <v>10843.0652749414</v>
      </c>
      <c r="K39" s="22">
        <f t="shared" si="1"/>
        <v>6.6477599830250256E-5</v>
      </c>
      <c r="L39" s="22">
        <f t="shared" si="2"/>
        <v>1.2505859922384843E-4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13144550.4103</v>
      </c>
      <c r="E7" s="44">
        <v>13372028</v>
      </c>
      <c r="F7" s="45">
        <v>98.298854970240896</v>
      </c>
      <c r="G7" s="44">
        <v>13221832.324100001</v>
      </c>
      <c r="H7" s="45">
        <v>-0.584502298211242</v>
      </c>
      <c r="I7" s="44">
        <v>1574782.3263000001</v>
      </c>
      <c r="J7" s="45">
        <v>11.980495925262</v>
      </c>
      <c r="K7" s="44">
        <v>1324413.8729000001</v>
      </c>
      <c r="L7" s="45">
        <v>10.0168708877508</v>
      </c>
      <c r="M7" s="45">
        <v>0.18904094748855299</v>
      </c>
      <c r="N7" s="44">
        <v>134419739.54890001</v>
      </c>
      <c r="O7" s="44">
        <v>2763603036.4638</v>
      </c>
      <c r="P7" s="44">
        <v>832558</v>
      </c>
      <c r="Q7" s="44">
        <v>929330</v>
      </c>
      <c r="R7" s="45">
        <v>-10.413093303778</v>
      </c>
      <c r="S7" s="44">
        <v>15.788149786921799</v>
      </c>
      <c r="T7" s="44">
        <v>15.9669832923719</v>
      </c>
      <c r="U7" s="46">
        <v>-1.1327071750884501</v>
      </c>
    </row>
    <row r="8" spans="1:23" ht="12" thickBot="1">
      <c r="A8" s="70">
        <v>41765</v>
      </c>
      <c r="B8" s="60" t="s">
        <v>6</v>
      </c>
      <c r="C8" s="61"/>
      <c r="D8" s="47">
        <v>469504.07799999998</v>
      </c>
      <c r="E8" s="47">
        <v>427846</v>
      </c>
      <c r="F8" s="48">
        <v>109.736699186156</v>
      </c>
      <c r="G8" s="47">
        <v>404353.67940000002</v>
      </c>
      <c r="H8" s="48">
        <v>16.112230930277001</v>
      </c>
      <c r="I8" s="47">
        <v>122317.9427</v>
      </c>
      <c r="J8" s="48">
        <v>26.052583658282899</v>
      </c>
      <c r="K8" s="47">
        <v>91947.587</v>
      </c>
      <c r="L8" s="48">
        <v>22.739396643165598</v>
      </c>
      <c r="M8" s="48">
        <v>0.33030073644020702</v>
      </c>
      <c r="N8" s="47">
        <v>3805670.0825999998</v>
      </c>
      <c r="O8" s="47">
        <v>109417698.669</v>
      </c>
      <c r="P8" s="47">
        <v>20764</v>
      </c>
      <c r="Q8" s="47">
        <v>22596</v>
      </c>
      <c r="R8" s="48">
        <v>-8.1076296689679594</v>
      </c>
      <c r="S8" s="47">
        <v>22.611446638412598</v>
      </c>
      <c r="T8" s="47">
        <v>23.509079894671601</v>
      </c>
      <c r="U8" s="49">
        <v>-3.9698179007002299</v>
      </c>
    </row>
    <row r="9" spans="1:23" ht="12" thickBot="1">
      <c r="A9" s="71"/>
      <c r="B9" s="60" t="s">
        <v>7</v>
      </c>
      <c r="C9" s="61"/>
      <c r="D9" s="47">
        <v>69681.274799999999</v>
      </c>
      <c r="E9" s="47">
        <v>53420</v>
      </c>
      <c r="F9" s="48">
        <v>130.44042456009001</v>
      </c>
      <c r="G9" s="47">
        <v>54295.446499999998</v>
      </c>
      <c r="H9" s="48">
        <v>28.337235057087099</v>
      </c>
      <c r="I9" s="47">
        <v>15898.077600000001</v>
      </c>
      <c r="J9" s="48">
        <v>22.815423003713502</v>
      </c>
      <c r="K9" s="47">
        <v>12131.3199</v>
      </c>
      <c r="L9" s="48">
        <v>22.343162607567798</v>
      </c>
      <c r="M9" s="48">
        <v>0.31049858803904801</v>
      </c>
      <c r="N9" s="47">
        <v>733508.72250000003</v>
      </c>
      <c r="O9" s="47">
        <v>18452030.0715</v>
      </c>
      <c r="P9" s="47">
        <v>4132</v>
      </c>
      <c r="Q9" s="47">
        <v>4409</v>
      </c>
      <c r="R9" s="48">
        <v>-6.2826037650260904</v>
      </c>
      <c r="S9" s="47">
        <v>16.863812875120999</v>
      </c>
      <c r="T9" s="47">
        <v>17.140455454751599</v>
      </c>
      <c r="U9" s="49">
        <v>-1.6404509566087899</v>
      </c>
    </row>
    <row r="10" spans="1:23" ht="12" thickBot="1">
      <c r="A10" s="71"/>
      <c r="B10" s="60" t="s">
        <v>8</v>
      </c>
      <c r="C10" s="61"/>
      <c r="D10" s="47">
        <v>101605.57279999999</v>
      </c>
      <c r="E10" s="47">
        <v>89571</v>
      </c>
      <c r="F10" s="48">
        <v>113.435791495015</v>
      </c>
      <c r="G10" s="47">
        <v>73536.329500000007</v>
      </c>
      <c r="H10" s="48">
        <v>38.170579754052099</v>
      </c>
      <c r="I10" s="47">
        <v>27062.485100000002</v>
      </c>
      <c r="J10" s="48">
        <v>26.634843300642299</v>
      </c>
      <c r="K10" s="47">
        <v>20365.9362</v>
      </c>
      <c r="L10" s="48">
        <v>27.6950676468017</v>
      </c>
      <c r="M10" s="48">
        <v>0.32881124806823298</v>
      </c>
      <c r="N10" s="47">
        <v>1232907.6529000001</v>
      </c>
      <c r="O10" s="47">
        <v>26261366.180399999</v>
      </c>
      <c r="P10" s="47">
        <v>78272</v>
      </c>
      <c r="Q10" s="47">
        <v>86532</v>
      </c>
      <c r="R10" s="48">
        <v>-9.5456016271437196</v>
      </c>
      <c r="S10" s="47">
        <v>1.29810881030253</v>
      </c>
      <c r="T10" s="47">
        <v>1.2739135764803799</v>
      </c>
      <c r="U10" s="49">
        <v>1.8638833378319399</v>
      </c>
    </row>
    <row r="11" spans="1:23" ht="12" thickBot="1">
      <c r="A11" s="71"/>
      <c r="B11" s="60" t="s">
        <v>9</v>
      </c>
      <c r="C11" s="61"/>
      <c r="D11" s="47">
        <v>46059.659299999999</v>
      </c>
      <c r="E11" s="47">
        <v>40865</v>
      </c>
      <c r="F11" s="48">
        <v>112.71175651535501</v>
      </c>
      <c r="G11" s="47">
        <v>38410.463600000003</v>
      </c>
      <c r="H11" s="48">
        <v>19.9143540147222</v>
      </c>
      <c r="I11" s="47">
        <v>10106.219499999999</v>
      </c>
      <c r="J11" s="48">
        <v>21.9415854428606</v>
      </c>
      <c r="K11" s="47">
        <v>8313.9757000000009</v>
      </c>
      <c r="L11" s="48">
        <v>21.6450803264973</v>
      </c>
      <c r="M11" s="48">
        <v>0.21557000701842299</v>
      </c>
      <c r="N11" s="47">
        <v>362266.6912</v>
      </c>
      <c r="O11" s="47">
        <v>11158040.377499999</v>
      </c>
      <c r="P11" s="47">
        <v>2319</v>
      </c>
      <c r="Q11" s="47">
        <v>2655</v>
      </c>
      <c r="R11" s="48">
        <v>-12.655367231638399</v>
      </c>
      <c r="S11" s="47">
        <v>19.861862570073299</v>
      </c>
      <c r="T11" s="47">
        <v>18.401990169491501</v>
      </c>
      <c r="U11" s="49">
        <v>7.3501283952162497</v>
      </c>
    </row>
    <row r="12" spans="1:23" ht="12" thickBot="1">
      <c r="A12" s="71"/>
      <c r="B12" s="60" t="s">
        <v>10</v>
      </c>
      <c r="C12" s="61"/>
      <c r="D12" s="47">
        <v>99628.296199999997</v>
      </c>
      <c r="E12" s="47">
        <v>116168</v>
      </c>
      <c r="F12" s="48">
        <v>85.762254837821104</v>
      </c>
      <c r="G12" s="47">
        <v>174393.76180000001</v>
      </c>
      <c r="H12" s="48">
        <v>-42.871639918945803</v>
      </c>
      <c r="I12" s="47">
        <v>17720.721000000001</v>
      </c>
      <c r="J12" s="48">
        <v>17.7868353428692</v>
      </c>
      <c r="K12" s="47">
        <v>21650.167399999998</v>
      </c>
      <c r="L12" s="48">
        <v>12.414530873431699</v>
      </c>
      <c r="M12" s="48">
        <v>-0.181497275628455</v>
      </c>
      <c r="N12" s="47">
        <v>1807845.527</v>
      </c>
      <c r="O12" s="47">
        <v>32605767.633499999</v>
      </c>
      <c r="P12" s="47">
        <v>1027</v>
      </c>
      <c r="Q12" s="47">
        <v>1050</v>
      </c>
      <c r="R12" s="48">
        <v>-2.1904761904761898</v>
      </c>
      <c r="S12" s="47">
        <v>97.009051801363199</v>
      </c>
      <c r="T12" s="47">
        <v>101.92226771428599</v>
      </c>
      <c r="U12" s="49">
        <v>-5.0646984190535802</v>
      </c>
    </row>
    <row r="13" spans="1:23" ht="12" thickBot="1">
      <c r="A13" s="71"/>
      <c r="B13" s="60" t="s">
        <v>11</v>
      </c>
      <c r="C13" s="61"/>
      <c r="D13" s="47">
        <v>215778.14670000001</v>
      </c>
      <c r="E13" s="47">
        <v>229583</v>
      </c>
      <c r="F13" s="48">
        <v>93.986988017405494</v>
      </c>
      <c r="G13" s="47">
        <v>240021.58369999999</v>
      </c>
      <c r="H13" s="48">
        <v>-10.1005237221922</v>
      </c>
      <c r="I13" s="47">
        <v>46724.981800000001</v>
      </c>
      <c r="J13" s="48">
        <v>21.654176993633399</v>
      </c>
      <c r="K13" s="47">
        <v>60995.972300000001</v>
      </c>
      <c r="L13" s="48">
        <v>25.412703041005699</v>
      </c>
      <c r="M13" s="48">
        <v>-0.23396611221819999</v>
      </c>
      <c r="N13" s="47">
        <v>2079406.5721</v>
      </c>
      <c r="O13" s="47">
        <v>53633461.751500003</v>
      </c>
      <c r="P13" s="47">
        <v>9705</v>
      </c>
      <c r="Q13" s="47">
        <v>10253</v>
      </c>
      <c r="R13" s="48">
        <v>-5.3447771383985199</v>
      </c>
      <c r="S13" s="47">
        <v>22.233709088098902</v>
      </c>
      <c r="T13" s="47">
        <v>22.231180552033599</v>
      </c>
      <c r="U13" s="49">
        <v>1.1372533729514999E-2</v>
      </c>
    </row>
    <row r="14" spans="1:23" ht="12" thickBot="1">
      <c r="A14" s="71"/>
      <c r="B14" s="60" t="s">
        <v>12</v>
      </c>
      <c r="C14" s="61"/>
      <c r="D14" s="47">
        <v>95973.381299999994</v>
      </c>
      <c r="E14" s="47">
        <v>116050</v>
      </c>
      <c r="F14" s="48">
        <v>82.700026971133099</v>
      </c>
      <c r="G14" s="47">
        <v>111282.8026</v>
      </c>
      <c r="H14" s="48">
        <v>-13.7572211898984</v>
      </c>
      <c r="I14" s="47">
        <v>21111.244500000001</v>
      </c>
      <c r="J14" s="48">
        <v>21.996978968584099</v>
      </c>
      <c r="K14" s="47">
        <v>21560.135699999999</v>
      </c>
      <c r="L14" s="48">
        <v>19.374184686466499</v>
      </c>
      <c r="M14" s="48">
        <v>-2.0820425541198999E-2</v>
      </c>
      <c r="N14" s="47">
        <v>1152260.3525</v>
      </c>
      <c r="O14" s="47">
        <v>23684579.370900001</v>
      </c>
      <c r="P14" s="47">
        <v>1693</v>
      </c>
      <c r="Q14" s="47">
        <v>1808</v>
      </c>
      <c r="R14" s="48">
        <v>-6.3606194690265498</v>
      </c>
      <c r="S14" s="47">
        <v>56.688352805670398</v>
      </c>
      <c r="T14" s="47">
        <v>55.292533849557501</v>
      </c>
      <c r="U14" s="49">
        <v>2.4622676211775101</v>
      </c>
    </row>
    <row r="15" spans="1:23" ht="12" thickBot="1">
      <c r="A15" s="71"/>
      <c r="B15" s="60" t="s">
        <v>13</v>
      </c>
      <c r="C15" s="61"/>
      <c r="D15" s="47">
        <v>97467.021500000003</v>
      </c>
      <c r="E15" s="47">
        <v>79088</v>
      </c>
      <c r="F15" s="48">
        <v>123.23869803257099</v>
      </c>
      <c r="G15" s="47">
        <v>90050.586800000005</v>
      </c>
      <c r="H15" s="48">
        <v>8.2358538278842293</v>
      </c>
      <c r="I15" s="47">
        <v>17804.3099</v>
      </c>
      <c r="J15" s="48">
        <v>18.267009318633999</v>
      </c>
      <c r="K15" s="47">
        <v>21001.652399999999</v>
      </c>
      <c r="L15" s="48">
        <v>23.32206057318</v>
      </c>
      <c r="M15" s="48">
        <v>-0.152242425457913</v>
      </c>
      <c r="N15" s="47">
        <v>1112784.7093</v>
      </c>
      <c r="O15" s="47">
        <v>18416269.767700002</v>
      </c>
      <c r="P15" s="47">
        <v>3986</v>
      </c>
      <c r="Q15" s="47">
        <v>4105</v>
      </c>
      <c r="R15" s="48">
        <v>-2.89890377588307</v>
      </c>
      <c r="S15" s="47">
        <v>24.452338559959902</v>
      </c>
      <c r="T15" s="47">
        <v>24.071184701583402</v>
      </c>
      <c r="U15" s="49">
        <v>1.55876239584117</v>
      </c>
    </row>
    <row r="16" spans="1:23" ht="12" thickBot="1">
      <c r="A16" s="71"/>
      <c r="B16" s="60" t="s">
        <v>14</v>
      </c>
      <c r="C16" s="61"/>
      <c r="D16" s="47">
        <v>652527.99140000006</v>
      </c>
      <c r="E16" s="47">
        <v>578364</v>
      </c>
      <c r="F16" s="48">
        <v>112.823064955633</v>
      </c>
      <c r="G16" s="47">
        <v>562120.20730000001</v>
      </c>
      <c r="H16" s="48">
        <v>16.083354223156402</v>
      </c>
      <c r="I16" s="47">
        <v>22459.659899999999</v>
      </c>
      <c r="J16" s="48">
        <v>3.44194581627261</v>
      </c>
      <c r="K16" s="47">
        <v>42475.4663</v>
      </c>
      <c r="L16" s="48">
        <v>7.5562959218313797</v>
      </c>
      <c r="M16" s="48">
        <v>-0.47123217573717402</v>
      </c>
      <c r="N16" s="47">
        <v>7757584.3062000005</v>
      </c>
      <c r="O16" s="47">
        <v>137626653.6112</v>
      </c>
      <c r="P16" s="47">
        <v>41844</v>
      </c>
      <c r="Q16" s="47">
        <v>43368</v>
      </c>
      <c r="R16" s="48">
        <v>-3.5141117874930798</v>
      </c>
      <c r="S16" s="47">
        <v>15.5943024424051</v>
      </c>
      <c r="T16" s="47">
        <v>16.981562174875499</v>
      </c>
      <c r="U16" s="49">
        <v>-8.89593963945463</v>
      </c>
    </row>
    <row r="17" spans="1:21" ht="12" thickBot="1">
      <c r="A17" s="71"/>
      <c r="B17" s="60" t="s">
        <v>15</v>
      </c>
      <c r="C17" s="61"/>
      <c r="D17" s="47">
        <v>382894.71159999998</v>
      </c>
      <c r="E17" s="47">
        <v>383471</v>
      </c>
      <c r="F17" s="48">
        <v>99.849717866540104</v>
      </c>
      <c r="G17" s="47">
        <v>322554.76130000001</v>
      </c>
      <c r="H17" s="48">
        <v>18.706885632942001</v>
      </c>
      <c r="I17" s="47">
        <v>43909.747100000001</v>
      </c>
      <c r="J17" s="48">
        <v>11.4678384865945</v>
      </c>
      <c r="K17" s="47">
        <v>48359.044699999999</v>
      </c>
      <c r="L17" s="48">
        <v>14.9925068553003</v>
      </c>
      <c r="M17" s="48">
        <v>-9.2005489926479E-2</v>
      </c>
      <c r="N17" s="47">
        <v>9005099.1790999994</v>
      </c>
      <c r="O17" s="47">
        <v>155347180.94580001</v>
      </c>
      <c r="P17" s="47">
        <v>10334</v>
      </c>
      <c r="Q17" s="47">
        <v>11148</v>
      </c>
      <c r="R17" s="48">
        <v>-7.3017581628991799</v>
      </c>
      <c r="S17" s="47">
        <v>37.051936481517302</v>
      </c>
      <c r="T17" s="47">
        <v>36.993920407247899</v>
      </c>
      <c r="U17" s="49">
        <v>0.15658041057671099</v>
      </c>
    </row>
    <row r="18" spans="1:21" ht="12" thickBot="1">
      <c r="A18" s="71"/>
      <c r="B18" s="60" t="s">
        <v>16</v>
      </c>
      <c r="C18" s="61"/>
      <c r="D18" s="47">
        <v>1350762.9162999999</v>
      </c>
      <c r="E18" s="47">
        <v>1214200</v>
      </c>
      <c r="F18" s="48">
        <v>111.247151729534</v>
      </c>
      <c r="G18" s="47">
        <v>1066963.3226000001</v>
      </c>
      <c r="H18" s="48">
        <v>26.5988143817756</v>
      </c>
      <c r="I18" s="47">
        <v>195865.05910000001</v>
      </c>
      <c r="J18" s="48">
        <v>14.5003284245108</v>
      </c>
      <c r="K18" s="47">
        <v>181200.56539999999</v>
      </c>
      <c r="L18" s="48">
        <v>16.9828298275939</v>
      </c>
      <c r="M18" s="48">
        <v>8.0929624406127998E-2</v>
      </c>
      <c r="N18" s="47">
        <v>12378788.4099</v>
      </c>
      <c r="O18" s="47">
        <v>368784503.72539997</v>
      </c>
      <c r="P18" s="47">
        <v>70560</v>
      </c>
      <c r="Q18" s="47">
        <v>80186</v>
      </c>
      <c r="R18" s="48">
        <v>-12.0045893298082</v>
      </c>
      <c r="S18" s="47">
        <v>19.143465367063499</v>
      </c>
      <c r="T18" s="47">
        <v>19.318412290175299</v>
      </c>
      <c r="U18" s="49">
        <v>-0.91387280075656796</v>
      </c>
    </row>
    <row r="19" spans="1:21" ht="12" thickBot="1">
      <c r="A19" s="71"/>
      <c r="B19" s="60" t="s">
        <v>17</v>
      </c>
      <c r="C19" s="61"/>
      <c r="D19" s="47">
        <v>454997.89140000002</v>
      </c>
      <c r="E19" s="47">
        <v>554551</v>
      </c>
      <c r="F19" s="48">
        <v>82.047979608728497</v>
      </c>
      <c r="G19" s="47">
        <v>518971.39030000003</v>
      </c>
      <c r="H19" s="48">
        <v>-12.3269798866984</v>
      </c>
      <c r="I19" s="47">
        <v>59321.328099999999</v>
      </c>
      <c r="J19" s="48">
        <v>13.0377149479687</v>
      </c>
      <c r="K19" s="47">
        <v>16153.382600000001</v>
      </c>
      <c r="L19" s="48">
        <v>3.1125767049821902</v>
      </c>
      <c r="M19" s="48">
        <v>2.67237807516551</v>
      </c>
      <c r="N19" s="47">
        <v>4918058.0811000001</v>
      </c>
      <c r="O19" s="47">
        <v>115512068.2066</v>
      </c>
      <c r="P19" s="47">
        <v>9730</v>
      </c>
      <c r="Q19" s="47">
        <v>11521</v>
      </c>
      <c r="R19" s="48">
        <v>-15.5455255620172</v>
      </c>
      <c r="S19" s="47">
        <v>46.762373216855103</v>
      </c>
      <c r="T19" s="47">
        <v>43.538213210658803</v>
      </c>
      <c r="U19" s="49">
        <v>6.8947741194498899</v>
      </c>
    </row>
    <row r="20" spans="1:21" ht="12" thickBot="1">
      <c r="A20" s="71"/>
      <c r="B20" s="60" t="s">
        <v>18</v>
      </c>
      <c r="C20" s="61"/>
      <c r="D20" s="47">
        <v>713025.19</v>
      </c>
      <c r="E20" s="47">
        <v>717214</v>
      </c>
      <c r="F20" s="48">
        <v>99.415960926585399</v>
      </c>
      <c r="G20" s="47">
        <v>789578.59129999997</v>
      </c>
      <c r="H20" s="48">
        <v>-9.6954758074124996</v>
      </c>
      <c r="I20" s="47">
        <v>59050.326300000001</v>
      </c>
      <c r="J20" s="48">
        <v>8.2816606100550203</v>
      </c>
      <c r="K20" s="47">
        <v>50511.316099999996</v>
      </c>
      <c r="L20" s="48">
        <v>6.39724995795995</v>
      </c>
      <c r="M20" s="48">
        <v>0.16905142964588099</v>
      </c>
      <c r="N20" s="47">
        <v>11254346.672800001</v>
      </c>
      <c r="O20" s="47">
        <v>163312652.59020001</v>
      </c>
      <c r="P20" s="47">
        <v>31325</v>
      </c>
      <c r="Q20" s="47">
        <v>35911</v>
      </c>
      <c r="R20" s="48">
        <v>-12.770460304642</v>
      </c>
      <c r="S20" s="47">
        <v>22.762176855546699</v>
      </c>
      <c r="T20" s="47">
        <v>21.631798802595299</v>
      </c>
      <c r="U20" s="49">
        <v>4.9660366850015603</v>
      </c>
    </row>
    <row r="21" spans="1:21" ht="12" thickBot="1">
      <c r="A21" s="71"/>
      <c r="B21" s="60" t="s">
        <v>19</v>
      </c>
      <c r="C21" s="61"/>
      <c r="D21" s="47">
        <v>267945.46399999998</v>
      </c>
      <c r="E21" s="47">
        <v>305484</v>
      </c>
      <c r="F21" s="48">
        <v>87.711783268518204</v>
      </c>
      <c r="G21" s="47">
        <v>263168.85920000001</v>
      </c>
      <c r="H21" s="48">
        <v>1.8150342006726401</v>
      </c>
      <c r="I21" s="47">
        <v>35988.420599999998</v>
      </c>
      <c r="J21" s="48">
        <v>13.431248308051201</v>
      </c>
      <c r="K21" s="47">
        <v>21742.4094</v>
      </c>
      <c r="L21" s="48">
        <v>8.2617713456273592</v>
      </c>
      <c r="M21" s="48">
        <v>0.65521768714372497</v>
      </c>
      <c r="N21" s="47">
        <v>2266253.9227</v>
      </c>
      <c r="O21" s="47">
        <v>66522259.1545</v>
      </c>
      <c r="P21" s="47">
        <v>24591</v>
      </c>
      <c r="Q21" s="47">
        <v>30223</v>
      </c>
      <c r="R21" s="48">
        <v>-18.634814545213899</v>
      </c>
      <c r="S21" s="47">
        <v>10.8960784026676</v>
      </c>
      <c r="T21" s="47">
        <v>10.8606271614333</v>
      </c>
      <c r="U21" s="49">
        <v>0.32535780235959999</v>
      </c>
    </row>
    <row r="22" spans="1:21" ht="12" thickBot="1">
      <c r="A22" s="71"/>
      <c r="B22" s="60" t="s">
        <v>20</v>
      </c>
      <c r="C22" s="61"/>
      <c r="D22" s="47">
        <v>976064.56059999997</v>
      </c>
      <c r="E22" s="47">
        <v>763973</v>
      </c>
      <c r="F22" s="48">
        <v>127.761656576869</v>
      </c>
      <c r="G22" s="47">
        <v>740382.11250000005</v>
      </c>
      <c r="H22" s="48">
        <v>31.832542159100299</v>
      </c>
      <c r="I22" s="47">
        <v>109892.4779</v>
      </c>
      <c r="J22" s="48">
        <v>11.2587304504169</v>
      </c>
      <c r="K22" s="47">
        <v>109726.4758</v>
      </c>
      <c r="L22" s="48">
        <v>14.820249428973099</v>
      </c>
      <c r="M22" s="48">
        <v>1.5128718824669999E-3</v>
      </c>
      <c r="N22" s="47">
        <v>7875177.0350000001</v>
      </c>
      <c r="O22" s="47">
        <v>181312950.58000001</v>
      </c>
      <c r="P22" s="47">
        <v>61154</v>
      </c>
      <c r="Q22" s="47">
        <v>67144</v>
      </c>
      <c r="R22" s="48">
        <v>-8.9211247468128292</v>
      </c>
      <c r="S22" s="47">
        <v>15.9607639827321</v>
      </c>
      <c r="T22" s="47">
        <v>16.653061619802202</v>
      </c>
      <c r="U22" s="49">
        <v>-4.3374968630517499</v>
      </c>
    </row>
    <row r="23" spans="1:21" ht="12" thickBot="1">
      <c r="A23" s="71"/>
      <c r="B23" s="60" t="s">
        <v>21</v>
      </c>
      <c r="C23" s="61"/>
      <c r="D23" s="47">
        <v>2201237.5551999998</v>
      </c>
      <c r="E23" s="47">
        <v>1939336</v>
      </c>
      <c r="F23" s="48">
        <v>113.504702392984</v>
      </c>
      <c r="G23" s="47">
        <v>2027853.8562</v>
      </c>
      <c r="H23" s="48">
        <v>8.5501082077435608</v>
      </c>
      <c r="I23" s="47">
        <v>161191.82639999999</v>
      </c>
      <c r="J23" s="48">
        <v>7.3227819514170696</v>
      </c>
      <c r="K23" s="47">
        <v>160502.66320000001</v>
      </c>
      <c r="L23" s="48">
        <v>7.9149028767174698</v>
      </c>
      <c r="M23" s="48">
        <v>4.2937804660679998E-3</v>
      </c>
      <c r="N23" s="47">
        <v>18712133.350200001</v>
      </c>
      <c r="O23" s="47">
        <v>376707018.28149998</v>
      </c>
      <c r="P23" s="47">
        <v>72775</v>
      </c>
      <c r="Q23" s="47">
        <v>80381</v>
      </c>
      <c r="R23" s="48">
        <v>-9.4624351525858099</v>
      </c>
      <c r="S23" s="47">
        <v>30.2471666808657</v>
      </c>
      <c r="T23" s="47">
        <v>31.036359129645099</v>
      </c>
      <c r="U23" s="49">
        <v>-2.6091450386281099</v>
      </c>
    </row>
    <row r="24" spans="1:21" ht="12" thickBot="1">
      <c r="A24" s="71"/>
      <c r="B24" s="60" t="s">
        <v>22</v>
      </c>
      <c r="C24" s="61"/>
      <c r="D24" s="47">
        <v>204517.758</v>
      </c>
      <c r="E24" s="47">
        <v>201077</v>
      </c>
      <c r="F24" s="48">
        <v>101.711164379815</v>
      </c>
      <c r="G24" s="47">
        <v>170171.73850000001</v>
      </c>
      <c r="H24" s="48">
        <v>20.183151328620902</v>
      </c>
      <c r="I24" s="47">
        <v>32151.006700000002</v>
      </c>
      <c r="J24" s="48">
        <v>15.7203985680305</v>
      </c>
      <c r="K24" s="47">
        <v>23227.605</v>
      </c>
      <c r="L24" s="48">
        <v>13.649507964567199</v>
      </c>
      <c r="M24" s="48">
        <v>0.38417226829886197</v>
      </c>
      <c r="N24" s="47">
        <v>1855701.7294999999</v>
      </c>
      <c r="O24" s="47">
        <v>43795492.370099999</v>
      </c>
      <c r="P24" s="47">
        <v>23910</v>
      </c>
      <c r="Q24" s="47">
        <v>26896</v>
      </c>
      <c r="R24" s="48">
        <v>-11.1020226055919</v>
      </c>
      <c r="S24" s="47">
        <v>8.55364943538269</v>
      </c>
      <c r="T24" s="47">
        <v>8.5177546215050608</v>
      </c>
      <c r="U24" s="49">
        <v>0.41964326628991999</v>
      </c>
    </row>
    <row r="25" spans="1:21" ht="12" thickBot="1">
      <c r="A25" s="71"/>
      <c r="B25" s="60" t="s">
        <v>23</v>
      </c>
      <c r="C25" s="61"/>
      <c r="D25" s="47">
        <v>173539.15470000001</v>
      </c>
      <c r="E25" s="47">
        <v>185529</v>
      </c>
      <c r="F25" s="48">
        <v>93.537481849198798</v>
      </c>
      <c r="G25" s="47">
        <v>214729.76550000001</v>
      </c>
      <c r="H25" s="48">
        <v>-19.182534244419902</v>
      </c>
      <c r="I25" s="47">
        <v>14179.1839</v>
      </c>
      <c r="J25" s="48">
        <v>8.1705963847246998</v>
      </c>
      <c r="K25" s="47">
        <v>20444.311799999999</v>
      </c>
      <c r="L25" s="48">
        <v>9.5209491578381105</v>
      </c>
      <c r="M25" s="48">
        <v>-0.30644846162050798</v>
      </c>
      <c r="N25" s="47">
        <v>1594736.7301</v>
      </c>
      <c r="O25" s="47">
        <v>44893271.378600001</v>
      </c>
      <c r="P25" s="47">
        <v>15527</v>
      </c>
      <c r="Q25" s="47">
        <v>16609</v>
      </c>
      <c r="R25" s="48">
        <v>-6.5145403094707701</v>
      </c>
      <c r="S25" s="47">
        <v>11.1766055709409</v>
      </c>
      <c r="T25" s="47">
        <v>11.4820352038052</v>
      </c>
      <c r="U25" s="49">
        <v>-2.7327584473262498</v>
      </c>
    </row>
    <row r="26" spans="1:21" ht="12" thickBot="1">
      <c r="A26" s="71"/>
      <c r="B26" s="60" t="s">
        <v>24</v>
      </c>
      <c r="C26" s="61"/>
      <c r="D26" s="47">
        <v>505573.91639999999</v>
      </c>
      <c r="E26" s="47">
        <v>502332</v>
      </c>
      <c r="F26" s="48">
        <v>100.645373259119</v>
      </c>
      <c r="G26" s="47">
        <v>564809.49719999998</v>
      </c>
      <c r="H26" s="48">
        <v>-10.4877097665064</v>
      </c>
      <c r="I26" s="47">
        <v>98668.209199999998</v>
      </c>
      <c r="J26" s="48">
        <v>19.516079844976701</v>
      </c>
      <c r="K26" s="47">
        <v>69451.373399999997</v>
      </c>
      <c r="L26" s="48">
        <v>12.296424501411501</v>
      </c>
      <c r="M26" s="48">
        <v>0.42068046130244002</v>
      </c>
      <c r="N26" s="47">
        <v>3706110.2248999998</v>
      </c>
      <c r="O26" s="47">
        <v>88991883.1347</v>
      </c>
      <c r="P26" s="47">
        <v>39442</v>
      </c>
      <c r="Q26" s="47">
        <v>45738</v>
      </c>
      <c r="R26" s="48">
        <v>-13.765359219904701</v>
      </c>
      <c r="S26" s="47">
        <v>12.818161259570999</v>
      </c>
      <c r="T26" s="47">
        <v>12.510627303336401</v>
      </c>
      <c r="U26" s="49">
        <v>2.3992049250042999</v>
      </c>
    </row>
    <row r="27" spans="1:21" ht="12" thickBot="1">
      <c r="A27" s="71"/>
      <c r="B27" s="60" t="s">
        <v>25</v>
      </c>
      <c r="C27" s="61"/>
      <c r="D27" s="47">
        <v>221217.25580000001</v>
      </c>
      <c r="E27" s="47">
        <v>227718</v>
      </c>
      <c r="F27" s="48">
        <v>97.145265547738902</v>
      </c>
      <c r="G27" s="47">
        <v>190746.05710000001</v>
      </c>
      <c r="H27" s="48">
        <v>15.974746300535701</v>
      </c>
      <c r="I27" s="47">
        <v>70746.814400000003</v>
      </c>
      <c r="J27" s="48">
        <v>31.980694337860101</v>
      </c>
      <c r="K27" s="47">
        <v>58443.777499999997</v>
      </c>
      <c r="L27" s="48">
        <v>30.639573047300502</v>
      </c>
      <c r="M27" s="48">
        <v>0.210510638194118</v>
      </c>
      <c r="N27" s="47">
        <v>1843115.0644</v>
      </c>
      <c r="O27" s="47">
        <v>37218744.289399996</v>
      </c>
      <c r="P27" s="47">
        <v>31769</v>
      </c>
      <c r="Q27" s="47">
        <v>36341</v>
      </c>
      <c r="R27" s="48">
        <v>-12.5808315676509</v>
      </c>
      <c r="S27" s="47">
        <v>6.9633056060939902</v>
      </c>
      <c r="T27" s="47">
        <v>7.13874616548802</v>
      </c>
      <c r="U27" s="49">
        <v>-2.5195010720265798</v>
      </c>
    </row>
    <row r="28" spans="1:21" ht="12" thickBot="1">
      <c r="A28" s="71"/>
      <c r="B28" s="60" t="s">
        <v>26</v>
      </c>
      <c r="C28" s="61"/>
      <c r="D28" s="47">
        <v>716649.16330000001</v>
      </c>
      <c r="E28" s="47">
        <v>751402</v>
      </c>
      <c r="F28" s="48">
        <v>95.374934229613402</v>
      </c>
      <c r="G28" s="47">
        <v>628528.39859999996</v>
      </c>
      <c r="H28" s="48">
        <v>14.0201723416607</v>
      </c>
      <c r="I28" s="47">
        <v>42304.568099999997</v>
      </c>
      <c r="J28" s="48">
        <v>5.9031071640685999</v>
      </c>
      <c r="K28" s="47">
        <v>50630.068299999999</v>
      </c>
      <c r="L28" s="48">
        <v>8.0553350354215798</v>
      </c>
      <c r="M28" s="48">
        <v>-0.16443786231273999</v>
      </c>
      <c r="N28" s="47">
        <v>6099414.4636000004</v>
      </c>
      <c r="O28" s="47">
        <v>126511583.6293</v>
      </c>
      <c r="P28" s="47">
        <v>44416</v>
      </c>
      <c r="Q28" s="47">
        <v>49329</v>
      </c>
      <c r="R28" s="48">
        <v>-9.9596586186624503</v>
      </c>
      <c r="S28" s="47">
        <v>16.1349325310699</v>
      </c>
      <c r="T28" s="47">
        <v>15.733184319568601</v>
      </c>
      <c r="U28" s="49">
        <v>2.4899280534805901</v>
      </c>
    </row>
    <row r="29" spans="1:21" ht="12" thickBot="1">
      <c r="A29" s="71"/>
      <c r="B29" s="60" t="s">
        <v>27</v>
      </c>
      <c r="C29" s="61"/>
      <c r="D29" s="47">
        <v>684895.05579999997</v>
      </c>
      <c r="E29" s="47">
        <v>688459</v>
      </c>
      <c r="F29" s="48">
        <v>99.482330218647704</v>
      </c>
      <c r="G29" s="47">
        <v>638479.98069999996</v>
      </c>
      <c r="H29" s="48">
        <v>7.2696210536018304</v>
      </c>
      <c r="I29" s="47">
        <v>104484.9235</v>
      </c>
      <c r="J29" s="48">
        <v>15.2556107122069</v>
      </c>
      <c r="K29" s="47">
        <v>95425.9378</v>
      </c>
      <c r="L29" s="48">
        <v>14.9457995057855</v>
      </c>
      <c r="M29" s="48">
        <v>9.4932110795562005E-2</v>
      </c>
      <c r="N29" s="47">
        <v>5162399.3459000001</v>
      </c>
      <c r="O29" s="47">
        <v>91218983.948899999</v>
      </c>
      <c r="P29" s="47">
        <v>110686</v>
      </c>
      <c r="Q29" s="47">
        <v>121890</v>
      </c>
      <c r="R29" s="48">
        <v>-9.1918943309541401</v>
      </c>
      <c r="S29" s="47">
        <v>6.1877297562473998</v>
      </c>
      <c r="T29" s="47">
        <v>6.3474251316760997</v>
      </c>
      <c r="U29" s="49">
        <v>-2.5808395278973402</v>
      </c>
    </row>
    <row r="30" spans="1:21" ht="12" thickBot="1">
      <c r="A30" s="71"/>
      <c r="B30" s="60" t="s">
        <v>28</v>
      </c>
      <c r="C30" s="61"/>
      <c r="D30" s="47">
        <v>1090057.5421</v>
      </c>
      <c r="E30" s="47">
        <v>1063698</v>
      </c>
      <c r="F30" s="48">
        <v>102.478103944917</v>
      </c>
      <c r="G30" s="47">
        <v>974437.6594</v>
      </c>
      <c r="H30" s="48">
        <v>11.8652929291743</v>
      </c>
      <c r="I30" s="47">
        <v>132711.4558</v>
      </c>
      <c r="J30" s="48">
        <v>12.174720202782201</v>
      </c>
      <c r="K30" s="47">
        <v>150750.3175</v>
      </c>
      <c r="L30" s="48">
        <v>15.4704937812875</v>
      </c>
      <c r="M30" s="48">
        <v>-0.119660522108021</v>
      </c>
      <c r="N30" s="47">
        <v>9549448.3100000005</v>
      </c>
      <c r="O30" s="47">
        <v>157850018.62990001</v>
      </c>
      <c r="P30" s="47">
        <v>60612</v>
      </c>
      <c r="Q30" s="47">
        <v>66854</v>
      </c>
      <c r="R30" s="48">
        <v>-9.3367636940197993</v>
      </c>
      <c r="S30" s="47">
        <v>17.984186994324599</v>
      </c>
      <c r="T30" s="47">
        <v>18.4364246956054</v>
      </c>
      <c r="U30" s="49">
        <v>-2.5146407865059999</v>
      </c>
    </row>
    <row r="31" spans="1:21" ht="12" thickBot="1">
      <c r="A31" s="71"/>
      <c r="B31" s="60" t="s">
        <v>29</v>
      </c>
      <c r="C31" s="61"/>
      <c r="D31" s="47">
        <v>645459.77729999996</v>
      </c>
      <c r="E31" s="47">
        <v>1149642</v>
      </c>
      <c r="F31" s="48">
        <v>56.144415157066298</v>
      </c>
      <c r="G31" s="47">
        <v>1678304.5511</v>
      </c>
      <c r="H31" s="48">
        <v>-61.540962462566704</v>
      </c>
      <c r="I31" s="47">
        <v>36767.076800000003</v>
      </c>
      <c r="J31" s="48">
        <v>5.6962615011889799</v>
      </c>
      <c r="K31" s="47">
        <v>-103106.23910000001</v>
      </c>
      <c r="L31" s="48">
        <v>-6.14347610702848</v>
      </c>
      <c r="M31" s="48">
        <v>-1.3565941025580499</v>
      </c>
      <c r="N31" s="47">
        <v>9933958.6605999991</v>
      </c>
      <c r="O31" s="47">
        <v>146884125.68220001</v>
      </c>
      <c r="P31" s="47">
        <v>27641</v>
      </c>
      <c r="Q31" s="47">
        <v>33297</v>
      </c>
      <c r="R31" s="48">
        <v>-16.9865153016788</v>
      </c>
      <c r="S31" s="47">
        <v>23.351534940848701</v>
      </c>
      <c r="T31" s="47">
        <v>23.771103633961001</v>
      </c>
      <c r="U31" s="49">
        <v>-1.79674995316189</v>
      </c>
    </row>
    <row r="32" spans="1:21" ht="12" thickBot="1">
      <c r="A32" s="71"/>
      <c r="B32" s="60" t="s">
        <v>30</v>
      </c>
      <c r="C32" s="61"/>
      <c r="D32" s="47">
        <v>118789.3129</v>
      </c>
      <c r="E32" s="47">
        <v>120828</v>
      </c>
      <c r="F32" s="48">
        <v>98.312736203528999</v>
      </c>
      <c r="G32" s="47">
        <v>106274.8973</v>
      </c>
      <c r="H32" s="48">
        <v>11.7755141787373</v>
      </c>
      <c r="I32" s="47">
        <v>36695.462500000001</v>
      </c>
      <c r="J32" s="48">
        <v>30.891215383063301</v>
      </c>
      <c r="K32" s="47">
        <v>30429.024399999998</v>
      </c>
      <c r="L32" s="48">
        <v>28.632372435141399</v>
      </c>
      <c r="M32" s="48">
        <v>0.20593621463591899</v>
      </c>
      <c r="N32" s="47">
        <v>917964.45220000006</v>
      </c>
      <c r="O32" s="47">
        <v>21206467.2665</v>
      </c>
      <c r="P32" s="47">
        <v>25530</v>
      </c>
      <c r="Q32" s="47">
        <v>28845</v>
      </c>
      <c r="R32" s="48">
        <v>-11.492459698387901</v>
      </c>
      <c r="S32" s="47">
        <v>4.6529303916960396</v>
      </c>
      <c r="T32" s="47">
        <v>4.7301290518287402</v>
      </c>
      <c r="U32" s="49">
        <v>-1.65914066263423</v>
      </c>
    </row>
    <row r="33" spans="1:21" ht="12" thickBot="1">
      <c r="A33" s="71"/>
      <c r="B33" s="60" t="s">
        <v>31</v>
      </c>
      <c r="C33" s="61"/>
      <c r="D33" s="47">
        <v>3.8462000000000001</v>
      </c>
      <c r="E33" s="50"/>
      <c r="F33" s="50"/>
      <c r="G33" s="47">
        <v>136.92320000000001</v>
      </c>
      <c r="H33" s="48">
        <v>-97.190980053051604</v>
      </c>
      <c r="I33" s="47">
        <v>0.74890000000000001</v>
      </c>
      <c r="J33" s="48">
        <v>19.471166346003798</v>
      </c>
      <c r="K33" s="47">
        <v>-84.195700000000002</v>
      </c>
      <c r="L33" s="48">
        <v>-61.491186300057301</v>
      </c>
      <c r="M33" s="48">
        <v>-1.0088947535325401</v>
      </c>
      <c r="N33" s="47">
        <v>43.5899</v>
      </c>
      <c r="O33" s="47">
        <v>4746.3527999999997</v>
      </c>
      <c r="P33" s="47">
        <v>1</v>
      </c>
      <c r="Q33" s="47">
        <v>1</v>
      </c>
      <c r="R33" s="48">
        <v>0</v>
      </c>
      <c r="S33" s="47">
        <v>3.8462000000000001</v>
      </c>
      <c r="T33" s="47">
        <v>3.8462000000000001</v>
      </c>
      <c r="U33" s="49">
        <v>0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-3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86577.808399999994</v>
      </c>
      <c r="E35" s="47">
        <v>91412</v>
      </c>
      <c r="F35" s="48">
        <v>94.711644423051695</v>
      </c>
      <c r="G35" s="47">
        <v>31850.409</v>
      </c>
      <c r="H35" s="48">
        <v>171.82636304607601</v>
      </c>
      <c r="I35" s="47">
        <v>11418.8478</v>
      </c>
      <c r="J35" s="48">
        <v>13.1891162539522</v>
      </c>
      <c r="K35" s="47">
        <v>2603.5218</v>
      </c>
      <c r="L35" s="48">
        <v>8.1742177941890795</v>
      </c>
      <c r="M35" s="48">
        <v>3.3859236362069298</v>
      </c>
      <c r="N35" s="47">
        <v>905390.97990000003</v>
      </c>
      <c r="O35" s="47">
        <v>24172564.0244</v>
      </c>
      <c r="P35" s="47">
        <v>6913</v>
      </c>
      <c r="Q35" s="47">
        <v>8113</v>
      </c>
      <c r="R35" s="48">
        <v>-14.791076050782699</v>
      </c>
      <c r="S35" s="47">
        <v>12.5239126862433</v>
      </c>
      <c r="T35" s="47">
        <v>12.5728132133613</v>
      </c>
      <c r="U35" s="49">
        <v>-0.39045726637552503</v>
      </c>
    </row>
    <row r="36" spans="1:21" ht="12" customHeight="1" thickBot="1">
      <c r="A36" s="71"/>
      <c r="B36" s="60" t="s">
        <v>37</v>
      </c>
      <c r="C36" s="61"/>
      <c r="D36" s="50"/>
      <c r="E36" s="47">
        <v>143464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8254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142248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170135.47020000001</v>
      </c>
      <c r="E39" s="47">
        <v>216659</v>
      </c>
      <c r="F39" s="48">
        <v>78.526841811325596</v>
      </c>
      <c r="G39" s="47">
        <v>208185.4712</v>
      </c>
      <c r="H39" s="48">
        <v>-18.276972346185499</v>
      </c>
      <c r="I39" s="47">
        <v>8103.0519000000004</v>
      </c>
      <c r="J39" s="48">
        <v>4.76270579584292</v>
      </c>
      <c r="K39" s="47">
        <v>9319.4197999999997</v>
      </c>
      <c r="L39" s="48">
        <v>4.4764986462705698</v>
      </c>
      <c r="M39" s="48">
        <v>-0.130519702524829</v>
      </c>
      <c r="N39" s="47">
        <v>2565348.0499999998</v>
      </c>
      <c r="O39" s="47">
        <v>40392332.692900002</v>
      </c>
      <c r="P39" s="47">
        <v>290</v>
      </c>
      <c r="Q39" s="47">
        <v>308</v>
      </c>
      <c r="R39" s="48">
        <v>-5.8441558441558401</v>
      </c>
      <c r="S39" s="47">
        <v>586.67403517241405</v>
      </c>
      <c r="T39" s="47">
        <v>625.49117629870102</v>
      </c>
      <c r="U39" s="49">
        <v>-6.61647504391083</v>
      </c>
    </row>
    <row r="40" spans="1:21" ht="12" thickBot="1">
      <c r="A40" s="71"/>
      <c r="B40" s="60" t="s">
        <v>34</v>
      </c>
      <c r="C40" s="61"/>
      <c r="D40" s="47">
        <v>319729.25719999999</v>
      </c>
      <c r="E40" s="47">
        <v>202816</v>
      </c>
      <c r="F40" s="48">
        <v>157.64498718049899</v>
      </c>
      <c r="G40" s="47">
        <v>288024.45030000003</v>
      </c>
      <c r="H40" s="48">
        <v>11.0076789893973</v>
      </c>
      <c r="I40" s="47">
        <v>18717.8338</v>
      </c>
      <c r="J40" s="48">
        <v>5.8542761972800799</v>
      </c>
      <c r="K40" s="47">
        <v>23152.086899999998</v>
      </c>
      <c r="L40" s="48">
        <v>8.0382366413286395</v>
      </c>
      <c r="M40" s="48">
        <v>-0.191527144794882</v>
      </c>
      <c r="N40" s="47">
        <v>3675515.2332000001</v>
      </c>
      <c r="O40" s="47">
        <v>76319911.295300007</v>
      </c>
      <c r="P40" s="47">
        <v>1584</v>
      </c>
      <c r="Q40" s="47">
        <v>1785</v>
      </c>
      <c r="R40" s="48">
        <v>-11.2605042016807</v>
      </c>
      <c r="S40" s="47">
        <v>201.84927853535399</v>
      </c>
      <c r="T40" s="47">
        <v>194.23774291316499</v>
      </c>
      <c r="U40" s="49">
        <v>3.7709005835535701</v>
      </c>
    </row>
    <row r="41" spans="1:21" ht="12" thickBot="1">
      <c r="A41" s="71"/>
      <c r="B41" s="60" t="s">
        <v>40</v>
      </c>
      <c r="C41" s="61"/>
      <c r="D41" s="50"/>
      <c r="E41" s="47">
        <v>38222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29084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12251.3809</v>
      </c>
      <c r="E43" s="52">
        <v>0</v>
      </c>
      <c r="F43" s="53"/>
      <c r="G43" s="52">
        <v>49214.770400000001</v>
      </c>
      <c r="H43" s="54">
        <v>-75.106292683222605</v>
      </c>
      <c r="I43" s="52">
        <v>1408.3154999999999</v>
      </c>
      <c r="J43" s="54">
        <v>11.4951572520286</v>
      </c>
      <c r="K43" s="52">
        <v>5088.7933999999996</v>
      </c>
      <c r="L43" s="54">
        <v>10.3399718390234</v>
      </c>
      <c r="M43" s="54">
        <v>-0.72325158651557797</v>
      </c>
      <c r="N43" s="52">
        <v>156504.44760000001</v>
      </c>
      <c r="O43" s="52">
        <v>5388409.8515999997</v>
      </c>
      <c r="P43" s="52">
        <v>26</v>
      </c>
      <c r="Q43" s="52">
        <v>34</v>
      </c>
      <c r="R43" s="54">
        <v>-23.529411764705898</v>
      </c>
      <c r="S43" s="52">
        <v>471.20695769230798</v>
      </c>
      <c r="T43" s="52">
        <v>541.37992352941205</v>
      </c>
      <c r="U43" s="55">
        <v>-14.892175230342399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topLeftCell="A13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42877</v>
      </c>
      <c r="D2" s="32">
        <v>469504.44386837602</v>
      </c>
      <c r="E2" s="32">
        <v>347186.138709402</v>
      </c>
      <c r="F2" s="32">
        <v>122318.30515897401</v>
      </c>
      <c r="G2" s="32">
        <v>347186.138709402</v>
      </c>
      <c r="H2" s="32">
        <v>0.26052640556745399</v>
      </c>
    </row>
    <row r="3" spans="1:8" ht="14.25">
      <c r="A3" s="32">
        <v>2</v>
      </c>
      <c r="B3" s="33">
        <v>13</v>
      </c>
      <c r="C3" s="32">
        <v>7886.4579999999996</v>
      </c>
      <c r="D3" s="32">
        <v>69681.287379699002</v>
      </c>
      <c r="E3" s="32">
        <v>53783.204628537896</v>
      </c>
      <c r="F3" s="32">
        <v>15898.082751161</v>
      </c>
      <c r="G3" s="32">
        <v>53783.204628537896</v>
      </c>
      <c r="H3" s="32">
        <v>0.22815426277260201</v>
      </c>
    </row>
    <row r="4" spans="1:8" ht="14.25">
      <c r="A4" s="32">
        <v>3</v>
      </c>
      <c r="B4" s="33">
        <v>14</v>
      </c>
      <c r="C4" s="32">
        <v>99825</v>
      </c>
      <c r="D4" s="32">
        <v>101607.49349401701</v>
      </c>
      <c r="E4" s="32">
        <v>74543.088140170905</v>
      </c>
      <c r="F4" s="32">
        <v>27064.405353846199</v>
      </c>
      <c r="G4" s="32">
        <v>74543.088140170905</v>
      </c>
      <c r="H4" s="32">
        <v>0.26636229694456298</v>
      </c>
    </row>
    <row r="5" spans="1:8" ht="14.25">
      <c r="A5" s="32">
        <v>4</v>
      </c>
      <c r="B5" s="33">
        <v>15</v>
      </c>
      <c r="C5" s="32">
        <v>3029</v>
      </c>
      <c r="D5" s="32">
        <v>46059.664854700903</v>
      </c>
      <c r="E5" s="32">
        <v>35953.439812820499</v>
      </c>
      <c r="F5" s="32">
        <v>10106.2250418803</v>
      </c>
      <c r="G5" s="32">
        <v>35953.439812820499</v>
      </c>
      <c r="H5" s="32">
        <v>0.21941594828710301</v>
      </c>
    </row>
    <row r="6" spans="1:8" ht="14.25">
      <c r="A6" s="32">
        <v>5</v>
      </c>
      <c r="B6" s="33">
        <v>16</v>
      </c>
      <c r="C6" s="32">
        <v>1492</v>
      </c>
      <c r="D6" s="32">
        <v>99628.294356410304</v>
      </c>
      <c r="E6" s="32">
        <v>81907.575423076894</v>
      </c>
      <c r="F6" s="32">
        <v>17720.718933333301</v>
      </c>
      <c r="G6" s="32">
        <v>81907.575423076894</v>
      </c>
      <c r="H6" s="32">
        <v>0.17786833597631599</v>
      </c>
    </row>
    <row r="7" spans="1:8" ht="14.25">
      <c r="A7" s="32">
        <v>6</v>
      </c>
      <c r="B7" s="33">
        <v>17</v>
      </c>
      <c r="C7" s="32">
        <v>16029</v>
      </c>
      <c r="D7" s="32">
        <v>215778.272375214</v>
      </c>
      <c r="E7" s="32">
        <v>169053.165057265</v>
      </c>
      <c r="F7" s="32">
        <v>46725.107317948699</v>
      </c>
      <c r="G7" s="32">
        <v>169053.165057265</v>
      </c>
      <c r="H7" s="32">
        <v>0.21654222551517699</v>
      </c>
    </row>
    <row r="8" spans="1:8" ht="14.25">
      <c r="A8" s="32">
        <v>7</v>
      </c>
      <c r="B8" s="33">
        <v>18</v>
      </c>
      <c r="C8" s="32">
        <v>26661</v>
      </c>
      <c r="D8" s="32">
        <v>95973.383152991504</v>
      </c>
      <c r="E8" s="32">
        <v>74862.136019658094</v>
      </c>
      <c r="F8" s="32">
        <v>21111.247133333301</v>
      </c>
      <c r="G8" s="32">
        <v>74862.136019658094</v>
      </c>
      <c r="H8" s="32">
        <v>0.21996981287697101</v>
      </c>
    </row>
    <row r="9" spans="1:8" ht="14.25">
      <c r="A9" s="32">
        <v>8</v>
      </c>
      <c r="B9" s="33">
        <v>19</v>
      </c>
      <c r="C9" s="32">
        <v>17471</v>
      </c>
      <c r="D9" s="32">
        <v>97467.098800000007</v>
      </c>
      <c r="E9" s="32">
        <v>79662.713547863197</v>
      </c>
      <c r="F9" s="32">
        <v>17804.385252136799</v>
      </c>
      <c r="G9" s="32">
        <v>79662.713547863197</v>
      </c>
      <c r="H9" s="32">
        <v>0.182670721416166</v>
      </c>
    </row>
    <row r="10" spans="1:8" ht="14.25">
      <c r="A10" s="32">
        <v>9</v>
      </c>
      <c r="B10" s="33">
        <v>21</v>
      </c>
      <c r="C10" s="32">
        <v>154835</v>
      </c>
      <c r="D10" s="32">
        <v>652527.79830000002</v>
      </c>
      <c r="E10" s="32">
        <v>630068.33149999997</v>
      </c>
      <c r="F10" s="32">
        <v>22459.466799999998</v>
      </c>
      <c r="G10" s="32">
        <v>630068.33149999997</v>
      </c>
      <c r="H10" s="32">
        <v>3.4419172422251697E-2</v>
      </c>
    </row>
    <row r="11" spans="1:8" ht="14.25">
      <c r="A11" s="32">
        <v>10</v>
      </c>
      <c r="B11" s="33">
        <v>22</v>
      </c>
      <c r="C11" s="32">
        <v>27919</v>
      </c>
      <c r="D11" s="32">
        <v>382894.77152905997</v>
      </c>
      <c r="E11" s="32">
        <v>338984.96478803398</v>
      </c>
      <c r="F11" s="32">
        <v>43909.806741025597</v>
      </c>
      <c r="G11" s="32">
        <v>338984.96478803398</v>
      </c>
      <c r="H11" s="32">
        <v>0.114678522680462</v>
      </c>
    </row>
    <row r="12" spans="1:8" ht="14.25">
      <c r="A12" s="32">
        <v>11</v>
      </c>
      <c r="B12" s="33">
        <v>23</v>
      </c>
      <c r="C12" s="32">
        <v>171380.61499999999</v>
      </c>
      <c r="D12" s="32">
        <v>1350763.17237094</v>
      </c>
      <c r="E12" s="32">
        <v>1154897.8542555601</v>
      </c>
      <c r="F12" s="32">
        <v>195865.31811538499</v>
      </c>
      <c r="G12" s="32">
        <v>1154897.8542555601</v>
      </c>
      <c r="H12" s="32">
        <v>0.14500344851095601</v>
      </c>
    </row>
    <row r="13" spans="1:8" ht="14.25">
      <c r="A13" s="32">
        <v>12</v>
      </c>
      <c r="B13" s="33">
        <v>24</v>
      </c>
      <c r="C13" s="32">
        <v>14834.763999999999</v>
      </c>
      <c r="D13" s="32">
        <v>454997.93502478598</v>
      </c>
      <c r="E13" s="32">
        <v>395676.56362051301</v>
      </c>
      <c r="F13" s="32">
        <v>59321.371404273501</v>
      </c>
      <c r="G13" s="32">
        <v>395676.56362051301</v>
      </c>
      <c r="H13" s="32">
        <v>0.13037723215390401</v>
      </c>
    </row>
    <row r="14" spans="1:8" ht="14.25">
      <c r="A14" s="32">
        <v>13</v>
      </c>
      <c r="B14" s="33">
        <v>25</v>
      </c>
      <c r="C14" s="32">
        <v>63190</v>
      </c>
      <c r="D14" s="32">
        <v>713025.21849999996</v>
      </c>
      <c r="E14" s="32">
        <v>653974.86369999999</v>
      </c>
      <c r="F14" s="32">
        <v>59050.354800000001</v>
      </c>
      <c r="G14" s="32">
        <v>653974.86369999999</v>
      </c>
      <c r="H14" s="32">
        <v>8.2816642760861897E-2</v>
      </c>
    </row>
    <row r="15" spans="1:8" ht="14.25">
      <c r="A15" s="32">
        <v>14</v>
      </c>
      <c r="B15" s="33">
        <v>26</v>
      </c>
      <c r="C15" s="32">
        <v>51017</v>
      </c>
      <c r="D15" s="32">
        <v>267945.39600179298</v>
      </c>
      <c r="E15" s="32">
        <v>231957.04332634399</v>
      </c>
      <c r="F15" s="32">
        <v>35988.352675448201</v>
      </c>
      <c r="G15" s="32">
        <v>231957.04332634399</v>
      </c>
      <c r="H15" s="32">
        <v>0.13431226366437499</v>
      </c>
    </row>
    <row r="16" spans="1:8" ht="14.25">
      <c r="A16" s="32">
        <v>15</v>
      </c>
      <c r="B16" s="33">
        <v>27</v>
      </c>
      <c r="C16" s="32">
        <v>149130.959</v>
      </c>
      <c r="D16" s="32">
        <v>976064.632866667</v>
      </c>
      <c r="E16" s="32">
        <v>866172.08129999996</v>
      </c>
      <c r="F16" s="32">
        <v>109892.551566667</v>
      </c>
      <c r="G16" s="32">
        <v>866172.08129999996</v>
      </c>
      <c r="H16" s="32">
        <v>0.112587371641483</v>
      </c>
    </row>
    <row r="17" spans="1:8" ht="14.25">
      <c r="A17" s="32">
        <v>16</v>
      </c>
      <c r="B17" s="33">
        <v>29</v>
      </c>
      <c r="C17" s="32">
        <v>189160</v>
      </c>
      <c r="D17" s="32">
        <v>2201238.3655897402</v>
      </c>
      <c r="E17" s="32">
        <v>2040045.7593119701</v>
      </c>
      <c r="F17" s="32">
        <v>161192.60627777799</v>
      </c>
      <c r="G17" s="32">
        <v>2040045.7593119701</v>
      </c>
      <c r="H17" s="32">
        <v>7.3228146845692399E-2</v>
      </c>
    </row>
    <row r="18" spans="1:8" ht="14.25">
      <c r="A18" s="32">
        <v>17</v>
      </c>
      <c r="B18" s="33">
        <v>31</v>
      </c>
      <c r="C18" s="32">
        <v>30381.435000000001</v>
      </c>
      <c r="D18" s="32">
        <v>204517.74906337599</v>
      </c>
      <c r="E18" s="32">
        <v>172366.75445954601</v>
      </c>
      <c r="F18" s="32">
        <v>32150.994603830299</v>
      </c>
      <c r="G18" s="32">
        <v>172366.75445954601</v>
      </c>
      <c r="H18" s="32">
        <v>0.15720393340466099</v>
      </c>
    </row>
    <row r="19" spans="1:8" ht="14.25">
      <c r="A19" s="32">
        <v>18</v>
      </c>
      <c r="B19" s="33">
        <v>32</v>
      </c>
      <c r="C19" s="32">
        <v>15897.584000000001</v>
      </c>
      <c r="D19" s="32">
        <v>173539.15867500901</v>
      </c>
      <c r="E19" s="32">
        <v>159359.97649984001</v>
      </c>
      <c r="F19" s="32">
        <v>14179.182175169501</v>
      </c>
      <c r="G19" s="32">
        <v>159359.97649984001</v>
      </c>
      <c r="H19" s="32">
        <v>8.1705952036584401E-2</v>
      </c>
    </row>
    <row r="20" spans="1:8" ht="14.25">
      <c r="A20" s="32">
        <v>19</v>
      </c>
      <c r="B20" s="33">
        <v>33</v>
      </c>
      <c r="C20" s="32">
        <v>50208.194000000003</v>
      </c>
      <c r="D20" s="32">
        <v>505573.91745694698</v>
      </c>
      <c r="E20" s="32">
        <v>406905.65603228699</v>
      </c>
      <c r="F20" s="32">
        <v>98668.261424660799</v>
      </c>
      <c r="G20" s="32">
        <v>406905.65603228699</v>
      </c>
      <c r="H20" s="32">
        <v>0.195160901339541</v>
      </c>
    </row>
    <row r="21" spans="1:8" ht="14.25">
      <c r="A21" s="32">
        <v>20</v>
      </c>
      <c r="B21" s="33">
        <v>34</v>
      </c>
      <c r="C21" s="32">
        <v>42413.836000000003</v>
      </c>
      <c r="D21" s="32">
        <v>221217.24888892699</v>
      </c>
      <c r="E21" s="32">
        <v>150470.44761295899</v>
      </c>
      <c r="F21" s="32">
        <v>70746.801275967198</v>
      </c>
      <c r="G21" s="32">
        <v>150470.44761295899</v>
      </c>
      <c r="H21" s="32">
        <v>0.319806894043282</v>
      </c>
    </row>
    <row r="22" spans="1:8" ht="14.25">
      <c r="A22" s="32">
        <v>21</v>
      </c>
      <c r="B22" s="33">
        <v>35</v>
      </c>
      <c r="C22" s="32">
        <v>37125.106</v>
      </c>
      <c r="D22" s="32">
        <v>716649.16365575197</v>
      </c>
      <c r="E22" s="32">
        <v>674344.56443893805</v>
      </c>
      <c r="F22" s="32">
        <v>42304.599216814197</v>
      </c>
      <c r="G22" s="32">
        <v>674344.56443893805</v>
      </c>
      <c r="H22" s="32">
        <v>5.9031115031253301E-2</v>
      </c>
    </row>
    <row r="23" spans="1:8" ht="14.25">
      <c r="A23" s="32">
        <v>22</v>
      </c>
      <c r="B23" s="33">
        <v>36</v>
      </c>
      <c r="C23" s="32">
        <v>146584.01500000001</v>
      </c>
      <c r="D23" s="32">
        <v>684895.05528407102</v>
      </c>
      <c r="E23" s="32">
        <v>580410.10405463097</v>
      </c>
      <c r="F23" s="32">
        <v>104484.951229439</v>
      </c>
      <c r="G23" s="32">
        <v>580410.10405463097</v>
      </c>
      <c r="H23" s="32">
        <v>0.15255614772412501</v>
      </c>
    </row>
    <row r="24" spans="1:8" ht="14.25">
      <c r="A24" s="32">
        <v>23</v>
      </c>
      <c r="B24" s="33">
        <v>37</v>
      </c>
      <c r="C24" s="32">
        <v>97375.210999999996</v>
      </c>
      <c r="D24" s="32">
        <v>1090057.5381831899</v>
      </c>
      <c r="E24" s="32">
        <v>957346.08646899695</v>
      </c>
      <c r="F24" s="32">
        <v>132711.451714189</v>
      </c>
      <c r="G24" s="32">
        <v>957346.08646899695</v>
      </c>
      <c r="H24" s="32">
        <v>0.121747198717034</v>
      </c>
    </row>
    <row r="25" spans="1:8" ht="14.25">
      <c r="A25" s="32">
        <v>24</v>
      </c>
      <c r="B25" s="33">
        <v>38</v>
      </c>
      <c r="C25" s="32">
        <v>184104.59</v>
      </c>
      <c r="D25" s="32">
        <v>645459.77378761105</v>
      </c>
      <c r="E25" s="32">
        <v>608692.77330885001</v>
      </c>
      <c r="F25" s="32">
        <v>36767.000478761103</v>
      </c>
      <c r="G25" s="32">
        <v>608692.77330885001</v>
      </c>
      <c r="H25" s="32">
        <v>5.6962497078647201E-2</v>
      </c>
    </row>
    <row r="26" spans="1:8" ht="14.25">
      <c r="A26" s="32">
        <v>25</v>
      </c>
      <c r="B26" s="33">
        <v>39</v>
      </c>
      <c r="C26" s="32">
        <v>84718.664999999994</v>
      </c>
      <c r="D26" s="32">
        <v>118789.23041219301</v>
      </c>
      <c r="E26" s="32">
        <v>82093.837872447097</v>
      </c>
      <c r="F26" s="32">
        <v>36695.392539745597</v>
      </c>
      <c r="G26" s="32">
        <v>82093.837872447097</v>
      </c>
      <c r="H26" s="32">
        <v>0.308911779396284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5531.3779999999997</v>
      </c>
      <c r="D28" s="32">
        <v>86577.808300000004</v>
      </c>
      <c r="E28" s="32">
        <v>75158.954400000002</v>
      </c>
      <c r="F28" s="32">
        <v>11418.8539</v>
      </c>
      <c r="G28" s="32">
        <v>75158.954400000002</v>
      </c>
      <c r="H28" s="32">
        <v>0.13189123314871401</v>
      </c>
    </row>
    <row r="29" spans="1:8" ht="14.25">
      <c r="A29" s="32">
        <v>28</v>
      </c>
      <c r="B29" s="33">
        <v>75</v>
      </c>
      <c r="C29" s="32">
        <v>286</v>
      </c>
      <c r="D29" s="32">
        <v>170135.47008547001</v>
      </c>
      <c r="E29" s="32">
        <v>162032.41666666701</v>
      </c>
      <c r="F29" s="32">
        <v>8103.0534188034198</v>
      </c>
      <c r="G29" s="32">
        <v>162032.41666666701</v>
      </c>
      <c r="H29" s="32">
        <v>4.7627066917514199E-2</v>
      </c>
    </row>
    <row r="30" spans="1:8" ht="14.25">
      <c r="A30" s="32">
        <v>29</v>
      </c>
      <c r="B30" s="33">
        <v>76</v>
      </c>
      <c r="C30" s="32">
        <v>1629</v>
      </c>
      <c r="D30" s="32">
        <v>319729.25234444399</v>
      </c>
      <c r="E30" s="32">
        <v>301011.42320427397</v>
      </c>
      <c r="F30" s="32">
        <v>18717.829140170899</v>
      </c>
      <c r="G30" s="32">
        <v>301011.42320427397</v>
      </c>
      <c r="H30" s="32">
        <v>5.8542748287561203E-2</v>
      </c>
    </row>
    <row r="31" spans="1:8" ht="14.25">
      <c r="A31" s="32">
        <v>30</v>
      </c>
      <c r="B31" s="33">
        <v>99</v>
      </c>
      <c r="C31" s="32">
        <v>28</v>
      </c>
      <c r="D31" s="32">
        <v>12251.3808335224</v>
      </c>
      <c r="E31" s="32">
        <v>10843.0652749414</v>
      </c>
      <c r="F31" s="32">
        <v>1408.31555858105</v>
      </c>
      <c r="G31" s="32">
        <v>10843.0652749414</v>
      </c>
      <c r="H31" s="32">
        <v>0.114951577925615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2014-05-07T00:34:24Z</dcterms:modified>
</cp:coreProperties>
</file>