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<sst xmlns="http://schemas.openxmlformats.org/spreadsheetml/2006/main" count="114" uniqueCount="71">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</sst>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13303068.166099999</v>
      </c>
      <c r="F3" s="25">
        <f>RA!I7</f>
        <v>1482578.0671999999</v>
      </c>
      <c r="G3" s="16">
        <f>E3-F3</f>
        <v>11820490.0989</v>
      </c>
      <c r="H3" s="27">
        <f>RA!J7</f>
        <v>11.144632566628699</v>
      </c>
      <c r="I3" s="20">
        <f>SUM(I4:I39)</f>
        <v>13303071.34625704</v>
      </c>
      <c r="J3" s="21">
        <f>SUM(J4:J39)</f>
        <v>11820489.923522035</v>
      </c>
      <c r="K3" s="22">
        <f>E3-I3</f>
        <v>-3.1801570411771536</v>
      </c>
      <c r="L3" s="22">
        <f>G3-J3</f>
        <v>0.17537796497344971</v>
      </c>
    </row>
    <row r="4" spans="1:12">
      <c r="A4" s="59">
        <f>RA!A8</f>
        <v>41766</v>
      </c>
      <c r="B4" s="12">
        <v>12</v>
      </c>
      <c r="C4" s="56" t="s">
        <v>6</v>
      </c>
      <c r="D4" s="56"/>
      <c r="E4" s="15">
        <f>VLOOKUP(C4,RA!B8:D39,3,0)</f>
        <v>468201.18300000002</v>
      </c>
      <c r="F4" s="25">
        <f>VLOOKUP(C4,RA!B8:I43,8,0)</f>
        <v>118620.6756</v>
      </c>
      <c r="G4" s="16">
        <f t="shared" ref="G4:G39" si="0">E4-F4</f>
        <v>349580.5074</v>
      </c>
      <c r="H4" s="27">
        <f>RA!J8</f>
        <v>25.3354070658126</v>
      </c>
      <c r="I4" s="20">
        <f>VLOOKUP(B4,RMS!B:D,3,FALSE)</f>
        <v>468201.55783760699</v>
      </c>
      <c r="J4" s="21">
        <f>VLOOKUP(B4,RMS!B:E,4,FALSE)</f>
        <v>349580.51198547002</v>
      </c>
      <c r="K4" s="22">
        <f t="shared" ref="K4:K39" si="1">E4-I4</f>
        <v>-0.37483760697068647</v>
      </c>
      <c r="L4" s="22">
        <f t="shared" ref="L4:L39" si="2">G4-J4</f>
        <v>-4.5854700147174299E-3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66634.131699999998</v>
      </c>
      <c r="F5" s="25">
        <f>VLOOKUP(C5,RA!B9:I44,8,0)</f>
        <v>15182.547699999999</v>
      </c>
      <c r="G5" s="16">
        <f t="shared" si="0"/>
        <v>51451.584000000003</v>
      </c>
      <c r="H5" s="27">
        <f>RA!J9</f>
        <v>22.784941159516901</v>
      </c>
      <c r="I5" s="20">
        <f>VLOOKUP(B5,RMS!B:D,3,FALSE)</f>
        <v>66634.1413790636</v>
      </c>
      <c r="J5" s="21">
        <f>VLOOKUP(B5,RMS!B:E,4,FALSE)</f>
        <v>51451.590934755302</v>
      </c>
      <c r="K5" s="22">
        <f t="shared" si="1"/>
        <v>-9.6790636016521603E-3</v>
      </c>
      <c r="L5" s="22">
        <f t="shared" si="2"/>
        <v>-6.934755299880635E-3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97943.236399999994</v>
      </c>
      <c r="F6" s="25">
        <f>VLOOKUP(C6,RA!B10:I45,8,0)</f>
        <v>25290.567500000001</v>
      </c>
      <c r="G6" s="16">
        <f t="shared" si="0"/>
        <v>72652.66889999999</v>
      </c>
      <c r="H6" s="27">
        <f>RA!J10</f>
        <v>25.821657961876401</v>
      </c>
      <c r="I6" s="20">
        <f>VLOOKUP(B6,RMS!B:D,3,FALSE)</f>
        <v>97945.099205128194</v>
      </c>
      <c r="J6" s="21">
        <f>VLOOKUP(B6,RMS!B:E,4,FALSE)</f>
        <v>72652.669078632505</v>
      </c>
      <c r="K6" s="22">
        <f t="shared" si="1"/>
        <v>-1.8628051281993976</v>
      </c>
      <c r="L6" s="22">
        <f t="shared" si="2"/>
        <v>-1.7863251559901983E-4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47174.1512</v>
      </c>
      <c r="F7" s="25">
        <f>VLOOKUP(C7,RA!B11:I46,8,0)</f>
        <v>8606.4434000000001</v>
      </c>
      <c r="G7" s="16">
        <f t="shared" si="0"/>
        <v>38567.707800000004</v>
      </c>
      <c r="H7" s="27">
        <f>RA!J11</f>
        <v>18.243981462458201</v>
      </c>
      <c r="I7" s="20">
        <f>VLOOKUP(B7,RMS!B:D,3,FALSE)</f>
        <v>47174.163514529901</v>
      </c>
      <c r="J7" s="21">
        <f>VLOOKUP(B7,RMS!B:E,4,FALSE)</f>
        <v>38567.708004273503</v>
      </c>
      <c r="K7" s="22">
        <f t="shared" si="1"/>
        <v>-1.2314529900322668E-2</v>
      </c>
      <c r="L7" s="22">
        <f t="shared" si="2"/>
        <v>-2.0427349954843521E-4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96127.743900000001</v>
      </c>
      <c r="F8" s="25">
        <f>VLOOKUP(C8,RA!B12:I47,8,0)</f>
        <v>21623.634399999999</v>
      </c>
      <c r="G8" s="16">
        <f t="shared" si="0"/>
        <v>74504.109500000006</v>
      </c>
      <c r="H8" s="27">
        <f>RA!J12</f>
        <v>22.494686260914101</v>
      </c>
      <c r="I8" s="20">
        <f>VLOOKUP(B8,RMS!B:D,3,FALSE)</f>
        <v>96127.744200854693</v>
      </c>
      <c r="J8" s="21">
        <f>VLOOKUP(B8,RMS!B:E,4,FALSE)</f>
        <v>74504.110792307707</v>
      </c>
      <c r="K8" s="22">
        <f t="shared" si="1"/>
        <v>-3.0085469188634306E-4</v>
      </c>
      <c r="L8" s="22">
        <f t="shared" si="2"/>
        <v>-1.2923077010782436E-3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209750.39749999999</v>
      </c>
      <c r="F9" s="25">
        <f>VLOOKUP(C9,RA!B13:I48,8,0)</f>
        <v>49315.8923</v>
      </c>
      <c r="G9" s="16">
        <f t="shared" si="0"/>
        <v>160434.50519999999</v>
      </c>
      <c r="H9" s="27">
        <f>RA!J13</f>
        <v>23.511703857438501</v>
      </c>
      <c r="I9" s="20">
        <f>VLOOKUP(B9,RMS!B:D,3,FALSE)</f>
        <v>209750.506265812</v>
      </c>
      <c r="J9" s="21">
        <f>VLOOKUP(B9,RMS!B:E,4,FALSE)</f>
        <v>160434.505091453</v>
      </c>
      <c r="K9" s="22">
        <f t="shared" si="1"/>
        <v>-0.10876581200864166</v>
      </c>
      <c r="L9" s="22">
        <f t="shared" si="2"/>
        <v>1.0854698484763503E-4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106961.41590000001</v>
      </c>
      <c r="F10" s="25">
        <f>VLOOKUP(C10,RA!B14:I49,8,0)</f>
        <v>23173.0255</v>
      </c>
      <c r="G10" s="16">
        <f t="shared" si="0"/>
        <v>83788.390400000004</v>
      </c>
      <c r="H10" s="27">
        <f>RA!J14</f>
        <v>21.664845500610099</v>
      </c>
      <c r="I10" s="20">
        <f>VLOOKUP(B10,RMS!B:D,3,FALSE)</f>
        <v>106961.40912820501</v>
      </c>
      <c r="J10" s="21">
        <f>VLOOKUP(B10,RMS!B:E,4,FALSE)</f>
        <v>83788.387493162401</v>
      </c>
      <c r="K10" s="22">
        <f t="shared" si="1"/>
        <v>6.7717950005317107E-3</v>
      </c>
      <c r="L10" s="22">
        <f t="shared" si="2"/>
        <v>2.9068376024952158E-3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94973.839500000002</v>
      </c>
      <c r="F11" s="25">
        <f>VLOOKUP(C11,RA!B15:I50,8,0)</f>
        <v>17923.802199999998</v>
      </c>
      <c r="G11" s="16">
        <f t="shared" si="0"/>
        <v>77050.037299999996</v>
      </c>
      <c r="H11" s="27">
        <f>RA!J15</f>
        <v>18.8723571610475</v>
      </c>
      <c r="I11" s="20">
        <f>VLOOKUP(B11,RMS!B:D,3,FALSE)</f>
        <v>94973.914255555603</v>
      </c>
      <c r="J11" s="21">
        <f>VLOOKUP(B11,RMS!B:E,4,FALSE)</f>
        <v>77050.037913675202</v>
      </c>
      <c r="K11" s="22">
        <f t="shared" si="1"/>
        <v>-7.4755555600859225E-2</v>
      </c>
      <c r="L11" s="22">
        <f t="shared" si="2"/>
        <v>-6.1367520538624376E-4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671570.65579999995</v>
      </c>
      <c r="F12" s="25">
        <f>VLOOKUP(C12,RA!B16:I51,8,0)</f>
        <v>12021.5715</v>
      </c>
      <c r="G12" s="16">
        <f t="shared" si="0"/>
        <v>659549.08429999999</v>
      </c>
      <c r="H12" s="27">
        <f>RA!J16</f>
        <v>1.79006801386809</v>
      </c>
      <c r="I12" s="20">
        <f>VLOOKUP(B12,RMS!B:D,3,FALSE)</f>
        <v>671570.50029999996</v>
      </c>
      <c r="J12" s="21">
        <f>VLOOKUP(B12,RMS!B:E,4,FALSE)</f>
        <v>659549.08429999999</v>
      </c>
      <c r="K12" s="22">
        <f t="shared" si="1"/>
        <v>0.15549999999348074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422121.54129999998</v>
      </c>
      <c r="F13" s="25">
        <f>VLOOKUP(C13,RA!B17:I52,8,0)</f>
        <v>30585.228200000001</v>
      </c>
      <c r="G13" s="16">
        <f t="shared" si="0"/>
        <v>391536.31309999997</v>
      </c>
      <c r="H13" s="27">
        <f>RA!J17</f>
        <v>7.2455975844794001</v>
      </c>
      <c r="I13" s="20">
        <f>VLOOKUP(B13,RMS!B:D,3,FALSE)</f>
        <v>422121.61411025602</v>
      </c>
      <c r="J13" s="21">
        <f>VLOOKUP(B13,RMS!B:E,4,FALSE)</f>
        <v>391536.31346410298</v>
      </c>
      <c r="K13" s="22">
        <f t="shared" si="1"/>
        <v>-7.2810256038792431E-2</v>
      </c>
      <c r="L13" s="22">
        <f t="shared" si="2"/>
        <v>-3.6410300526767969E-4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1220166.7764999999</v>
      </c>
      <c r="F14" s="25">
        <f>VLOOKUP(C14,RA!B18:I53,8,0)</f>
        <v>169150.46280000001</v>
      </c>
      <c r="G14" s="16">
        <f t="shared" si="0"/>
        <v>1051016.3136999998</v>
      </c>
      <c r="H14" s="27">
        <f>RA!J18</f>
        <v>13.8628969463667</v>
      </c>
      <c r="I14" s="20">
        <f>VLOOKUP(B14,RMS!B:D,3,FALSE)</f>
        <v>1220167.0361059799</v>
      </c>
      <c r="J14" s="21">
        <f>VLOOKUP(B14,RMS!B:E,4,FALSE)</f>
        <v>1051016.3226453001</v>
      </c>
      <c r="K14" s="22">
        <f t="shared" si="1"/>
        <v>-0.25960598001256585</v>
      </c>
      <c r="L14" s="22">
        <f t="shared" si="2"/>
        <v>-8.9453002437949181E-3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806637.02690000006</v>
      </c>
      <c r="F15" s="25">
        <f>VLOOKUP(C15,RA!B19:I54,8,0)</f>
        <v>49472.991999999998</v>
      </c>
      <c r="G15" s="16">
        <f t="shared" si="0"/>
        <v>757164.03490000009</v>
      </c>
      <c r="H15" s="27">
        <f>RA!J19</f>
        <v>6.1332408940029</v>
      </c>
      <c r="I15" s="20">
        <f>VLOOKUP(B15,RMS!B:D,3,FALSE)</f>
        <v>806637.07756666699</v>
      </c>
      <c r="J15" s="21">
        <f>VLOOKUP(B15,RMS!B:E,4,FALSE)</f>
        <v>757164.03408888902</v>
      </c>
      <c r="K15" s="22">
        <f t="shared" si="1"/>
        <v>-5.0666666938923299E-2</v>
      </c>
      <c r="L15" s="22">
        <f t="shared" si="2"/>
        <v>8.1111106555908918E-4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671827.85080000001</v>
      </c>
      <c r="F16" s="25">
        <f>VLOOKUP(C16,RA!B20:I55,8,0)</f>
        <v>60048.998899999999</v>
      </c>
      <c r="G16" s="16">
        <f t="shared" si="0"/>
        <v>611778.85190000001</v>
      </c>
      <c r="H16" s="27">
        <f>RA!J20</f>
        <v>8.93815265748432</v>
      </c>
      <c r="I16" s="20">
        <f>VLOOKUP(B16,RMS!B:D,3,FALSE)</f>
        <v>671827.85100000002</v>
      </c>
      <c r="J16" s="21">
        <f>VLOOKUP(B16,RMS!B:E,4,FALSE)</f>
        <v>611778.85190000001</v>
      </c>
      <c r="K16" s="22">
        <f t="shared" si="1"/>
        <v>-2.0000000949949026E-4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251548.88370000001</v>
      </c>
      <c r="F17" s="25">
        <f>VLOOKUP(C17,RA!B21:I56,8,0)</f>
        <v>35331.236400000002</v>
      </c>
      <c r="G17" s="16">
        <f t="shared" si="0"/>
        <v>216217.64730000001</v>
      </c>
      <c r="H17" s="27">
        <f>RA!J21</f>
        <v>14.045475328817799</v>
      </c>
      <c r="I17" s="20">
        <f>VLOOKUP(B17,RMS!B:D,3,FALSE)</f>
        <v>251548.72165453399</v>
      </c>
      <c r="J17" s="21">
        <f>VLOOKUP(B17,RMS!B:E,4,FALSE)</f>
        <v>216217.64729090099</v>
      </c>
      <c r="K17" s="22">
        <f t="shared" si="1"/>
        <v>0.16204546601511538</v>
      </c>
      <c r="L17" s="22">
        <f t="shared" si="2"/>
        <v>9.0990215539932251E-6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965913.40599999996</v>
      </c>
      <c r="F18" s="25">
        <f>VLOOKUP(C18,RA!B22:I57,8,0)</f>
        <v>127839.1591</v>
      </c>
      <c r="G18" s="16">
        <f t="shared" si="0"/>
        <v>838074.24689999991</v>
      </c>
      <c r="H18" s="27">
        <f>RA!J22</f>
        <v>13.235053815993901</v>
      </c>
      <c r="I18" s="20">
        <f>VLOOKUP(B18,RMS!B:D,3,FALSE)</f>
        <v>965913.51966153795</v>
      </c>
      <c r="J18" s="21">
        <f>VLOOKUP(B18,RMS!B:E,4,FALSE)</f>
        <v>838074.24511538504</v>
      </c>
      <c r="K18" s="22">
        <f t="shared" si="1"/>
        <v>-0.11366153799463063</v>
      </c>
      <c r="L18" s="22">
        <f t="shared" si="2"/>
        <v>1.7846148693934083E-3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2162464.6261</v>
      </c>
      <c r="F19" s="25">
        <f>VLOOKUP(C19,RA!B23:I58,8,0)</f>
        <v>116099.7623</v>
      </c>
      <c r="G19" s="16">
        <f t="shared" si="0"/>
        <v>2046364.8637999999</v>
      </c>
      <c r="H19" s="27">
        <f>RA!J23</f>
        <v>5.3688629584376404</v>
      </c>
      <c r="I19" s="20">
        <f>VLOOKUP(B19,RMS!B:D,3,FALSE)</f>
        <v>2162465.3291735002</v>
      </c>
      <c r="J19" s="21">
        <f>VLOOKUP(B19,RMS!B:E,4,FALSE)</f>
        <v>2046364.8925034199</v>
      </c>
      <c r="K19" s="22">
        <f t="shared" si="1"/>
        <v>-0.7030735001899302</v>
      </c>
      <c r="L19" s="22">
        <f t="shared" si="2"/>
        <v>-2.8703419957309961E-2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198636.48879999999</v>
      </c>
      <c r="F20" s="25">
        <f>VLOOKUP(C20,RA!B24:I59,8,0)</f>
        <v>30776.4166</v>
      </c>
      <c r="G20" s="16">
        <f t="shared" si="0"/>
        <v>167860.0722</v>
      </c>
      <c r="H20" s="27">
        <f>RA!J24</f>
        <v>15.4938384110221</v>
      </c>
      <c r="I20" s="20">
        <f>VLOOKUP(B20,RMS!B:D,3,FALSE)</f>
        <v>198636.47711937799</v>
      </c>
      <c r="J20" s="21">
        <f>VLOOKUP(B20,RMS!B:E,4,FALSE)</f>
        <v>167860.07654181399</v>
      </c>
      <c r="K20" s="22">
        <f t="shared" si="1"/>
        <v>1.1680622003041208E-2</v>
      </c>
      <c r="L20" s="22">
        <f t="shared" si="2"/>
        <v>-4.3418139975983649E-3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164780.60999999999</v>
      </c>
      <c r="F21" s="25">
        <f>VLOOKUP(C21,RA!B25:I60,8,0)</f>
        <v>13361.5285</v>
      </c>
      <c r="G21" s="16">
        <f t="shared" si="0"/>
        <v>151419.08149999997</v>
      </c>
      <c r="H21" s="27">
        <f>RA!J25</f>
        <v>8.1086776532748601</v>
      </c>
      <c r="I21" s="20">
        <f>VLOOKUP(B21,RMS!B:D,3,FALSE)</f>
        <v>164780.61372864401</v>
      </c>
      <c r="J21" s="21">
        <f>VLOOKUP(B21,RMS!B:E,4,FALSE)</f>
        <v>151419.09080551699</v>
      </c>
      <c r="K21" s="22">
        <f t="shared" si="1"/>
        <v>-3.7286440201569349E-3</v>
      </c>
      <c r="L21" s="22">
        <f t="shared" si="2"/>
        <v>-9.3055170145817101E-3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495599.46139999997</v>
      </c>
      <c r="F22" s="25">
        <f>VLOOKUP(C22,RA!B26:I61,8,0)</f>
        <v>98113.683999999994</v>
      </c>
      <c r="G22" s="16">
        <f t="shared" si="0"/>
        <v>397485.77739999996</v>
      </c>
      <c r="H22" s="27">
        <f>RA!J26</f>
        <v>19.796971474271299</v>
      </c>
      <c r="I22" s="20">
        <f>VLOOKUP(B22,RMS!B:D,3,FALSE)</f>
        <v>495599.45525325602</v>
      </c>
      <c r="J22" s="21">
        <f>VLOOKUP(B22,RMS!B:E,4,FALSE)</f>
        <v>397485.62375726999</v>
      </c>
      <c r="K22" s="22">
        <f t="shared" si="1"/>
        <v>6.146743951831013E-3</v>
      </c>
      <c r="L22" s="22">
        <f t="shared" si="2"/>
        <v>0.15364272997248918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209173.28</v>
      </c>
      <c r="F23" s="25">
        <f>VLOOKUP(C23,RA!B27:I62,8,0)</f>
        <v>65106.198700000001</v>
      </c>
      <c r="G23" s="16">
        <f t="shared" si="0"/>
        <v>144067.08129999999</v>
      </c>
      <c r="H23" s="27">
        <f>RA!J27</f>
        <v>31.1254853870437</v>
      </c>
      <c r="I23" s="20">
        <f>VLOOKUP(B23,RMS!B:D,3,FALSE)</f>
        <v>209173.26208367699</v>
      </c>
      <c r="J23" s="21">
        <f>VLOOKUP(B23,RMS!B:E,4,FALSE)</f>
        <v>144067.08364882099</v>
      </c>
      <c r="K23" s="22">
        <f t="shared" si="1"/>
        <v>1.7916323005920276E-2</v>
      </c>
      <c r="L23" s="22">
        <f t="shared" si="2"/>
        <v>-2.3488209990318865E-3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714393.90339999995</v>
      </c>
      <c r="F24" s="25">
        <f>VLOOKUP(C24,RA!B28:I63,8,0)</f>
        <v>45286.044199999997</v>
      </c>
      <c r="G24" s="16">
        <f t="shared" si="0"/>
        <v>669107.85919999995</v>
      </c>
      <c r="H24" s="27">
        <f>RA!J28</f>
        <v>6.33908603985435</v>
      </c>
      <c r="I24" s="20">
        <f>VLOOKUP(B24,RMS!B:D,3,FALSE)</f>
        <v>714393.903115044</v>
      </c>
      <c r="J24" s="21">
        <f>VLOOKUP(B24,RMS!B:E,4,FALSE)</f>
        <v>669107.82727563195</v>
      </c>
      <c r="K24" s="22">
        <f t="shared" si="1"/>
        <v>2.8495595324784517E-4</v>
      </c>
      <c r="L24" s="22">
        <f t="shared" si="2"/>
        <v>3.1924367998726666E-2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686029.24490000005</v>
      </c>
      <c r="F25" s="25">
        <f>VLOOKUP(C25,RA!B29:I64,8,0)</f>
        <v>103424.8168</v>
      </c>
      <c r="G25" s="16">
        <f t="shared" si="0"/>
        <v>582604.42810000002</v>
      </c>
      <c r="H25" s="27">
        <f>RA!J29</f>
        <v>15.0758612069192</v>
      </c>
      <c r="I25" s="20">
        <f>VLOOKUP(B25,RMS!B:D,3,FALSE)</f>
        <v>686029.24471327395</v>
      </c>
      <c r="J25" s="21">
        <f>VLOOKUP(B25,RMS!B:E,4,FALSE)</f>
        <v>582604.40651945304</v>
      </c>
      <c r="K25" s="22">
        <f t="shared" si="1"/>
        <v>1.867261016741395E-4</v>
      </c>
      <c r="L25" s="22">
        <f t="shared" si="2"/>
        <v>2.1580546977929771E-2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1071627.5704999999</v>
      </c>
      <c r="F26" s="25">
        <f>VLOOKUP(C26,RA!B30:I65,8,0)</f>
        <v>127446.7454</v>
      </c>
      <c r="G26" s="16">
        <f t="shared" si="0"/>
        <v>944180.8250999999</v>
      </c>
      <c r="H26" s="27">
        <f>RA!J30</f>
        <v>11.892820687744701</v>
      </c>
      <c r="I26" s="20">
        <f>VLOOKUP(B26,RMS!B:D,3,FALSE)</f>
        <v>1071627.5534530999</v>
      </c>
      <c r="J26" s="21">
        <f>VLOOKUP(B26,RMS!B:E,4,FALSE)</f>
        <v>944180.82784018503</v>
      </c>
      <c r="K26" s="22">
        <f t="shared" si="1"/>
        <v>1.7046900000423193E-2</v>
      </c>
      <c r="L26" s="22">
        <f t="shared" si="2"/>
        <v>-2.7401851257309318E-3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663723.75340000005</v>
      </c>
      <c r="F27" s="25">
        <f>VLOOKUP(C27,RA!B31:I66,8,0)</f>
        <v>39196.745699999999</v>
      </c>
      <c r="G27" s="16">
        <f t="shared" si="0"/>
        <v>624527.00770000007</v>
      </c>
      <c r="H27" s="27">
        <f>RA!J31</f>
        <v>5.9055812752233496</v>
      </c>
      <c r="I27" s="20">
        <f>VLOOKUP(B27,RMS!B:D,3,FALSE)</f>
        <v>663723.74348761095</v>
      </c>
      <c r="J27" s="21">
        <f>VLOOKUP(B27,RMS!B:E,4,FALSE)</f>
        <v>624526.99050884997</v>
      </c>
      <c r="K27" s="22">
        <f t="shared" si="1"/>
        <v>9.9123890977352858E-3</v>
      </c>
      <c r="L27" s="22">
        <f t="shared" si="2"/>
        <v>1.7191150109283626E-2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117348.1743</v>
      </c>
      <c r="F28" s="25">
        <f>VLOOKUP(C28,RA!B32:I67,8,0)</f>
        <v>36856.646699999998</v>
      </c>
      <c r="G28" s="16">
        <f t="shared" si="0"/>
        <v>80491.527600000001</v>
      </c>
      <c r="H28" s="27">
        <f>RA!J32</f>
        <v>31.407942151512501</v>
      </c>
      <c r="I28" s="20">
        <f>VLOOKUP(B28,RMS!B:D,3,FALSE)</f>
        <v>117348.099692648</v>
      </c>
      <c r="J28" s="21">
        <f>VLOOKUP(B28,RMS!B:E,4,FALSE)</f>
        <v>80491.511694681103</v>
      </c>
      <c r="K28" s="22">
        <f t="shared" si="1"/>
        <v>7.4607351998565719E-2</v>
      </c>
      <c r="L28" s="22">
        <f t="shared" si="2"/>
        <v>1.5905318898148835E-2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91056.373099999997</v>
      </c>
      <c r="F31" s="25">
        <f>VLOOKUP(C31,RA!B35:I70,8,0)</f>
        <v>10473.0195</v>
      </c>
      <c r="G31" s="16">
        <f t="shared" si="0"/>
        <v>80583.353600000002</v>
      </c>
      <c r="H31" s="27">
        <f>RA!J35</f>
        <v>11.5016875188937</v>
      </c>
      <c r="I31" s="20">
        <f>VLOOKUP(B31,RMS!B:D,3,FALSE)</f>
        <v>91056.373000000007</v>
      </c>
      <c r="J31" s="21">
        <f>VLOOKUP(B31,RMS!B:E,4,FALSE)</f>
        <v>80583.353400000007</v>
      </c>
      <c r="K31" s="22">
        <f t="shared" si="1"/>
        <v>9.9999990197829902E-5</v>
      </c>
      <c r="L31" s="22">
        <f t="shared" si="2"/>
        <v>1.9999999494757503E-4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173290.1703</v>
      </c>
      <c r="F35" s="25">
        <f>VLOOKUP(C35,RA!B8:I74,8,0)</f>
        <v>8069.1396999999997</v>
      </c>
      <c r="G35" s="16">
        <f t="shared" si="0"/>
        <v>165221.0306</v>
      </c>
      <c r="H35" s="27">
        <f>RA!J39</f>
        <v>4.6564324370105403</v>
      </c>
      <c r="I35" s="20">
        <f>VLOOKUP(B35,RMS!B:D,3,FALSE)</f>
        <v>173290.170940171</v>
      </c>
      <c r="J35" s="21">
        <f>VLOOKUP(B35,RMS!B:E,4,FALSE)</f>
        <v>165221.02991452999</v>
      </c>
      <c r="K35" s="22">
        <f t="shared" si="1"/>
        <v>-6.4017099794000387E-4</v>
      </c>
      <c r="L35" s="22">
        <f t="shared" si="2"/>
        <v>6.8547000410035253E-4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321247.19069999998</v>
      </c>
      <c r="F36" s="25">
        <f>VLOOKUP(C36,RA!B8:I75,8,0)</f>
        <v>18960.847000000002</v>
      </c>
      <c r="G36" s="16">
        <f t="shared" si="0"/>
        <v>302286.34369999997</v>
      </c>
      <c r="H36" s="27">
        <f>RA!J40</f>
        <v>5.9022607975758996</v>
      </c>
      <c r="I36" s="20">
        <f>VLOOKUP(B36,RMS!B:D,3,FALSE)</f>
        <v>321247.185270085</v>
      </c>
      <c r="J36" s="21">
        <f>VLOOKUP(B36,RMS!B:E,4,FALSE)</f>
        <v>302286.34385811997</v>
      </c>
      <c r="K36" s="22">
        <f t="shared" si="1"/>
        <v>5.4299149778671563E-3</v>
      </c>
      <c r="L36" s="22">
        <f t="shared" si="2"/>
        <v>-1.5812000492587686E-4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36145.079100000003</v>
      </c>
      <c r="F39" s="25">
        <f>VLOOKUP(C39,RA!B8:I78,8,0)</f>
        <v>5220.2345999999998</v>
      </c>
      <c r="G39" s="16">
        <f t="shared" si="0"/>
        <v>30924.844500000003</v>
      </c>
      <c r="H39" s="27">
        <f>RA!J43</f>
        <v>14.4424489584254</v>
      </c>
      <c r="I39" s="20">
        <f>VLOOKUP(B39,RMS!B:D,3,FALSE)</f>
        <v>36145.0790409197</v>
      </c>
      <c r="J39" s="21">
        <f>VLOOKUP(B39,RMS!B:E,4,FALSE)</f>
        <v>30924.845155434501</v>
      </c>
      <c r="K39" s="22">
        <f t="shared" si="1"/>
        <v>5.9080302889924496E-5</v>
      </c>
      <c r="L39" s="22">
        <f t="shared" si="2"/>
        <v>-6.5543449818505906E-4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16"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13303068.166099999</v>
      </c>
      <c r="E7" s="44">
        <v>14062561</v>
      </c>
      <c r="F7" s="45">
        <v>94.599185497577594</v>
      </c>
      <c r="G7" s="44">
        <v>11666092.468599999</v>
      </c>
      <c r="H7" s="45">
        <v>14.031910872522401</v>
      </c>
      <c r="I7" s="44">
        <v>1482578.0671999999</v>
      </c>
      <c r="J7" s="45">
        <v>11.144632566628699</v>
      </c>
      <c r="K7" s="44">
        <v>1453031.7799</v>
      </c>
      <c r="L7" s="45">
        <v>12.4551711193009</v>
      </c>
      <c r="M7" s="45">
        <v>2.0334233365518001E-2</v>
      </c>
      <c r="N7" s="44">
        <v>147722807.715</v>
      </c>
      <c r="O7" s="44">
        <v>2776906104.6299</v>
      </c>
      <c r="P7" s="44">
        <v>811146</v>
      </c>
      <c r="Q7" s="44">
        <v>832558</v>
      </c>
      <c r="R7" s="45">
        <v>-2.5718328332680702</v>
      </c>
      <c r="S7" s="44">
        <v>16.400337505332001</v>
      </c>
      <c r="T7" s="44">
        <v>15.788149786921799</v>
      </c>
      <c r="U7" s="46">
        <v>3.7327751225313501</v>
      </c>
    </row>
    <row r="8" spans="1:23" ht="12" thickBot="1">
      <c r="A8" s="70">
        <v>41766</v>
      </c>
      <c r="B8" s="60" t="s">
        <v>6</v>
      </c>
      <c r="C8" s="61"/>
      <c r="D8" s="47">
        <v>468201.18300000002</v>
      </c>
      <c r="E8" s="47">
        <v>445690</v>
      </c>
      <c r="F8" s="48">
        <v>105.05086113666501</v>
      </c>
      <c r="G8" s="47">
        <v>369643.52000000002</v>
      </c>
      <c r="H8" s="48">
        <v>26.662894834461</v>
      </c>
      <c r="I8" s="47">
        <v>118620.6756</v>
      </c>
      <c r="J8" s="48">
        <v>25.3354070658126</v>
      </c>
      <c r="K8" s="47">
        <v>88017.031099999993</v>
      </c>
      <c r="L8" s="48">
        <v>23.8113280330195</v>
      </c>
      <c r="M8" s="48">
        <v>0.34770139503149</v>
      </c>
      <c r="N8" s="47">
        <v>4273871.2655999996</v>
      </c>
      <c r="O8" s="47">
        <v>109885899.852</v>
      </c>
      <c r="P8" s="47">
        <v>21343</v>
      </c>
      <c r="Q8" s="47">
        <v>20764</v>
      </c>
      <c r="R8" s="48">
        <v>2.7884800616451599</v>
      </c>
      <c r="S8" s="47">
        <v>21.936990254415999</v>
      </c>
      <c r="T8" s="47">
        <v>22.611446638412598</v>
      </c>
      <c r="U8" s="49">
        <v>-3.0745164955384001</v>
      </c>
    </row>
    <row r="9" spans="1:23" ht="12" thickBot="1">
      <c r="A9" s="71"/>
      <c r="B9" s="60" t="s">
        <v>7</v>
      </c>
      <c r="C9" s="61"/>
      <c r="D9" s="47">
        <v>66634.131699999998</v>
      </c>
      <c r="E9" s="47">
        <v>65488</v>
      </c>
      <c r="F9" s="48">
        <v>101.75014002565401</v>
      </c>
      <c r="G9" s="47">
        <v>48292.665200000003</v>
      </c>
      <c r="H9" s="48">
        <v>37.979818309965601</v>
      </c>
      <c r="I9" s="47">
        <v>15182.547699999999</v>
      </c>
      <c r="J9" s="48">
        <v>22.784941159516901</v>
      </c>
      <c r="K9" s="47">
        <v>10845.407499999999</v>
      </c>
      <c r="L9" s="48">
        <v>22.457670238502399</v>
      </c>
      <c r="M9" s="48">
        <v>0.399905692801308</v>
      </c>
      <c r="N9" s="47">
        <v>800142.85419999994</v>
      </c>
      <c r="O9" s="47">
        <v>18518664.203200001</v>
      </c>
      <c r="P9" s="47">
        <v>3771</v>
      </c>
      <c r="Q9" s="47">
        <v>4132</v>
      </c>
      <c r="R9" s="48">
        <v>-8.7366892545982608</v>
      </c>
      <c r="S9" s="47">
        <v>17.6701489525325</v>
      </c>
      <c r="T9" s="47">
        <v>16.863812875120999</v>
      </c>
      <c r="U9" s="49">
        <v>4.56326700797797</v>
      </c>
    </row>
    <row r="10" spans="1:23" ht="12" thickBot="1">
      <c r="A10" s="71"/>
      <c r="B10" s="60" t="s">
        <v>8</v>
      </c>
      <c r="C10" s="61"/>
      <c r="D10" s="47">
        <v>97943.236399999994</v>
      </c>
      <c r="E10" s="47">
        <v>92459</v>
      </c>
      <c r="F10" s="48">
        <v>105.93153332828599</v>
      </c>
      <c r="G10" s="47">
        <v>83954.448399999994</v>
      </c>
      <c r="H10" s="48">
        <v>16.662354725208299</v>
      </c>
      <c r="I10" s="47">
        <v>25290.567500000001</v>
      </c>
      <c r="J10" s="48">
        <v>25.821657961876401</v>
      </c>
      <c r="K10" s="47">
        <v>24345.851299999998</v>
      </c>
      <c r="L10" s="48">
        <v>28.9988818507918</v>
      </c>
      <c r="M10" s="48">
        <v>3.8803991216360002E-2</v>
      </c>
      <c r="N10" s="47">
        <v>1330850.8892999999</v>
      </c>
      <c r="O10" s="47">
        <v>26359309.4168</v>
      </c>
      <c r="P10" s="47">
        <v>76042</v>
      </c>
      <c r="Q10" s="47">
        <v>78272</v>
      </c>
      <c r="R10" s="48">
        <v>-2.8490392477514299</v>
      </c>
      <c r="S10" s="47">
        <v>1.28801499697536</v>
      </c>
      <c r="T10" s="47">
        <v>1.29810881030253</v>
      </c>
      <c r="U10" s="49">
        <v>-0.78367203416748699</v>
      </c>
    </row>
    <row r="11" spans="1:23" ht="12" thickBot="1">
      <c r="A11" s="71"/>
      <c r="B11" s="60" t="s">
        <v>9</v>
      </c>
      <c r="C11" s="61"/>
      <c r="D11" s="47">
        <v>47174.1512</v>
      </c>
      <c r="E11" s="47">
        <v>46500</v>
      </c>
      <c r="F11" s="48">
        <v>101.44978752688201</v>
      </c>
      <c r="G11" s="47">
        <v>36948.821400000001</v>
      </c>
      <c r="H11" s="48">
        <v>27.6743057357711</v>
      </c>
      <c r="I11" s="47">
        <v>8606.4434000000001</v>
      </c>
      <c r="J11" s="48">
        <v>18.243981462458201</v>
      </c>
      <c r="K11" s="47">
        <v>8331.5951999999997</v>
      </c>
      <c r="L11" s="48">
        <v>22.5490147840007</v>
      </c>
      <c r="M11" s="48">
        <v>3.2988664643716997E-2</v>
      </c>
      <c r="N11" s="47">
        <v>409440.84240000002</v>
      </c>
      <c r="O11" s="47">
        <v>11205214.5287</v>
      </c>
      <c r="P11" s="47">
        <v>2417</v>
      </c>
      <c r="Q11" s="47">
        <v>2319</v>
      </c>
      <c r="R11" s="48">
        <v>4.2259594652867696</v>
      </c>
      <c r="S11" s="47">
        <v>19.517646338436101</v>
      </c>
      <c r="T11" s="47">
        <v>19.861862570073299</v>
      </c>
      <c r="U11" s="49">
        <v>-1.76361547734047</v>
      </c>
    </row>
    <row r="12" spans="1:23" ht="12" thickBot="1">
      <c r="A12" s="71"/>
      <c r="B12" s="60" t="s">
        <v>10</v>
      </c>
      <c r="C12" s="61"/>
      <c r="D12" s="47">
        <v>96127.743900000001</v>
      </c>
      <c r="E12" s="47">
        <v>143076</v>
      </c>
      <c r="F12" s="48">
        <v>67.186491025748595</v>
      </c>
      <c r="G12" s="47">
        <v>102447.3509</v>
      </c>
      <c r="H12" s="48">
        <v>-6.16863876369887</v>
      </c>
      <c r="I12" s="47">
        <v>21623.634399999999</v>
      </c>
      <c r="J12" s="48">
        <v>22.494686260914101</v>
      </c>
      <c r="K12" s="47">
        <v>18644.146100000002</v>
      </c>
      <c r="L12" s="48">
        <v>18.198758617193299</v>
      </c>
      <c r="M12" s="48">
        <v>0.159808246728983</v>
      </c>
      <c r="N12" s="47">
        <v>1903973.2708999999</v>
      </c>
      <c r="O12" s="47">
        <v>32701895.3774</v>
      </c>
      <c r="P12" s="47">
        <v>1053</v>
      </c>
      <c r="Q12" s="47">
        <v>1027</v>
      </c>
      <c r="R12" s="48">
        <v>2.53164556962024</v>
      </c>
      <c r="S12" s="47">
        <v>91.289405413105399</v>
      </c>
      <c r="T12" s="47">
        <v>97.009051801363199</v>
      </c>
      <c r="U12" s="49">
        <v>-6.2653999797403399</v>
      </c>
    </row>
    <row r="13" spans="1:23" ht="12" thickBot="1">
      <c r="A13" s="71"/>
      <c r="B13" s="60" t="s">
        <v>11</v>
      </c>
      <c r="C13" s="61"/>
      <c r="D13" s="47">
        <v>209750.39749999999</v>
      </c>
      <c r="E13" s="47">
        <v>252058</v>
      </c>
      <c r="F13" s="48">
        <v>83.215132033103501</v>
      </c>
      <c r="G13" s="47">
        <v>207054.18669999999</v>
      </c>
      <c r="H13" s="48">
        <v>1.3021764220138901</v>
      </c>
      <c r="I13" s="47">
        <v>49315.8923</v>
      </c>
      <c r="J13" s="48">
        <v>23.511703857438501</v>
      </c>
      <c r="K13" s="47">
        <v>59347.482400000001</v>
      </c>
      <c r="L13" s="48">
        <v>28.662778254268499</v>
      </c>
      <c r="M13" s="48">
        <v>-0.16903143476900001</v>
      </c>
      <c r="N13" s="47">
        <v>2289156.9696</v>
      </c>
      <c r="O13" s="47">
        <v>53843212.148999996</v>
      </c>
      <c r="P13" s="47">
        <v>9204</v>
      </c>
      <c r="Q13" s="47">
        <v>9705</v>
      </c>
      <c r="R13" s="48">
        <v>-5.1622874806800603</v>
      </c>
      <c r="S13" s="47">
        <v>22.789047968274701</v>
      </c>
      <c r="T13" s="47">
        <v>22.233709088098902</v>
      </c>
      <c r="U13" s="49">
        <v>2.4368673976589599</v>
      </c>
    </row>
    <row r="14" spans="1:23" ht="12" thickBot="1">
      <c r="A14" s="71"/>
      <c r="B14" s="60" t="s">
        <v>12</v>
      </c>
      <c r="C14" s="61"/>
      <c r="D14" s="47">
        <v>106961.41590000001</v>
      </c>
      <c r="E14" s="47">
        <v>128609</v>
      </c>
      <c r="F14" s="48">
        <v>83.167908855523294</v>
      </c>
      <c r="G14" s="47">
        <v>119329.2893</v>
      </c>
      <c r="H14" s="48">
        <v>-10.3644909582144</v>
      </c>
      <c r="I14" s="47">
        <v>23173.0255</v>
      </c>
      <c r="J14" s="48">
        <v>21.664845500610099</v>
      </c>
      <c r="K14" s="47">
        <v>24808.254000000001</v>
      </c>
      <c r="L14" s="48">
        <v>20.789744199038001</v>
      </c>
      <c r="M14" s="48">
        <v>-6.5914695165568998E-2</v>
      </c>
      <c r="N14" s="47">
        <v>1259221.7683999999</v>
      </c>
      <c r="O14" s="47">
        <v>23791540.786800001</v>
      </c>
      <c r="P14" s="47">
        <v>1834</v>
      </c>
      <c r="Q14" s="47">
        <v>1693</v>
      </c>
      <c r="R14" s="48">
        <v>8.3284111045481399</v>
      </c>
      <c r="S14" s="47">
        <v>58.321382715376203</v>
      </c>
      <c r="T14" s="47">
        <v>56.688352805670398</v>
      </c>
      <c r="U14" s="49">
        <v>2.8000534858294399</v>
      </c>
    </row>
    <row r="15" spans="1:23" ht="12" thickBot="1">
      <c r="A15" s="71"/>
      <c r="B15" s="60" t="s">
        <v>13</v>
      </c>
      <c r="C15" s="61"/>
      <c r="D15" s="47">
        <v>94973.839500000002</v>
      </c>
      <c r="E15" s="47">
        <v>88940</v>
      </c>
      <c r="F15" s="48">
        <v>106.78416854058899</v>
      </c>
      <c r="G15" s="47">
        <v>76401.530799999993</v>
      </c>
      <c r="H15" s="48">
        <v>24.3088175139025</v>
      </c>
      <c r="I15" s="47">
        <v>17923.802199999998</v>
      </c>
      <c r="J15" s="48">
        <v>18.8723571610475</v>
      </c>
      <c r="K15" s="47">
        <v>18478.369699999999</v>
      </c>
      <c r="L15" s="48">
        <v>24.185863171212802</v>
      </c>
      <c r="M15" s="48">
        <v>-3.0011711476906001E-2</v>
      </c>
      <c r="N15" s="47">
        <v>1207758.5488</v>
      </c>
      <c r="O15" s="47">
        <v>18511243.6072</v>
      </c>
      <c r="P15" s="47">
        <v>3849</v>
      </c>
      <c r="Q15" s="47">
        <v>3986</v>
      </c>
      <c r="R15" s="48">
        <v>-3.4370296036126402</v>
      </c>
      <c r="S15" s="47">
        <v>24.6749388152767</v>
      </c>
      <c r="T15" s="47">
        <v>24.452338559959902</v>
      </c>
      <c r="U15" s="49">
        <v>0.90213093123871102</v>
      </c>
    </row>
    <row r="16" spans="1:23" ht="12" thickBot="1">
      <c r="A16" s="71"/>
      <c r="B16" s="60" t="s">
        <v>14</v>
      </c>
      <c r="C16" s="61"/>
      <c r="D16" s="47">
        <v>671570.65579999995</v>
      </c>
      <c r="E16" s="47">
        <v>618960</v>
      </c>
      <c r="F16" s="48">
        <v>108.499847453793</v>
      </c>
      <c r="G16" s="47">
        <v>508624.12339999998</v>
      </c>
      <c r="H16" s="48">
        <v>32.036729070330203</v>
      </c>
      <c r="I16" s="47">
        <v>12021.5715</v>
      </c>
      <c r="J16" s="48">
        <v>1.79006801386809</v>
      </c>
      <c r="K16" s="47">
        <v>42603.972199999997</v>
      </c>
      <c r="L16" s="48">
        <v>8.3763176459671609</v>
      </c>
      <c r="M16" s="48">
        <v>-0.71782979663102897</v>
      </c>
      <c r="N16" s="47">
        <v>8429154.9619999994</v>
      </c>
      <c r="O16" s="47">
        <v>138298224.26699999</v>
      </c>
      <c r="P16" s="47">
        <v>39695</v>
      </c>
      <c r="Q16" s="47">
        <v>41844</v>
      </c>
      <c r="R16" s="48">
        <v>-5.1357422808526998</v>
      </c>
      <c r="S16" s="47">
        <v>16.9182681899484</v>
      </c>
      <c r="T16" s="47">
        <v>15.5943024424051</v>
      </c>
      <c r="U16" s="49">
        <v>7.8256576422510999</v>
      </c>
    </row>
    <row r="17" spans="1:21" ht="12" thickBot="1">
      <c r="A17" s="71"/>
      <c r="B17" s="60" t="s">
        <v>15</v>
      </c>
      <c r="C17" s="61"/>
      <c r="D17" s="47">
        <v>422121.54129999998</v>
      </c>
      <c r="E17" s="47">
        <v>333184</v>
      </c>
      <c r="F17" s="48">
        <v>126.69322095298701</v>
      </c>
      <c r="G17" s="47">
        <v>378098.46100000001</v>
      </c>
      <c r="H17" s="48">
        <v>11.6432847104342</v>
      </c>
      <c r="I17" s="47">
        <v>30585.228200000001</v>
      </c>
      <c r="J17" s="48">
        <v>7.2455975844794001</v>
      </c>
      <c r="K17" s="47">
        <v>54064.0939</v>
      </c>
      <c r="L17" s="48">
        <v>14.2989457711651</v>
      </c>
      <c r="M17" s="48">
        <v>-0.43427835382625402</v>
      </c>
      <c r="N17" s="47">
        <v>9427220.7204</v>
      </c>
      <c r="O17" s="47">
        <v>155769302.48710001</v>
      </c>
      <c r="P17" s="47">
        <v>10375</v>
      </c>
      <c r="Q17" s="47">
        <v>10334</v>
      </c>
      <c r="R17" s="48">
        <v>0.39674859686471597</v>
      </c>
      <c r="S17" s="47">
        <v>40.686413619277097</v>
      </c>
      <c r="T17" s="47">
        <v>37.051936481517302</v>
      </c>
      <c r="U17" s="49">
        <v>8.9329012180070393</v>
      </c>
    </row>
    <row r="18" spans="1:21" ht="12" thickBot="1">
      <c r="A18" s="71"/>
      <c r="B18" s="60" t="s">
        <v>16</v>
      </c>
      <c r="C18" s="61"/>
      <c r="D18" s="47">
        <v>1220166.7764999999</v>
      </c>
      <c r="E18" s="47">
        <v>1249276</v>
      </c>
      <c r="F18" s="48">
        <v>97.6699125333393</v>
      </c>
      <c r="G18" s="47">
        <v>1095456.6281999999</v>
      </c>
      <c r="H18" s="48">
        <v>11.3843072459124</v>
      </c>
      <c r="I18" s="47">
        <v>169150.46280000001</v>
      </c>
      <c r="J18" s="48">
        <v>13.8628969463667</v>
      </c>
      <c r="K18" s="47">
        <v>204609.06909999999</v>
      </c>
      <c r="L18" s="48">
        <v>18.677970796178698</v>
      </c>
      <c r="M18" s="48">
        <v>-0.17329928949859999</v>
      </c>
      <c r="N18" s="47">
        <v>13598955.1864</v>
      </c>
      <c r="O18" s="47">
        <v>370004670.50190002</v>
      </c>
      <c r="P18" s="47">
        <v>65792</v>
      </c>
      <c r="Q18" s="47">
        <v>70560</v>
      </c>
      <c r="R18" s="48">
        <v>-6.7573696145124797</v>
      </c>
      <c r="S18" s="47">
        <v>18.545822843202799</v>
      </c>
      <c r="T18" s="47">
        <v>19.143465367063499</v>
      </c>
      <c r="U18" s="49">
        <v>-3.2225182398941699</v>
      </c>
    </row>
    <row r="19" spans="1:21" ht="12" thickBot="1">
      <c r="A19" s="71"/>
      <c r="B19" s="60" t="s">
        <v>17</v>
      </c>
      <c r="C19" s="61"/>
      <c r="D19" s="47">
        <v>806637.02690000006</v>
      </c>
      <c r="E19" s="47">
        <v>567288</v>
      </c>
      <c r="F19" s="48">
        <v>142.19180150117799</v>
      </c>
      <c r="G19" s="47">
        <v>507142.22960000002</v>
      </c>
      <c r="H19" s="48">
        <v>59.055385219294699</v>
      </c>
      <c r="I19" s="47">
        <v>49472.991999999998</v>
      </c>
      <c r="J19" s="48">
        <v>6.1332408940029</v>
      </c>
      <c r="K19" s="47">
        <v>19428.336899999998</v>
      </c>
      <c r="L19" s="48">
        <v>3.83094441086552</v>
      </c>
      <c r="M19" s="48">
        <v>1.5464347388375801</v>
      </c>
      <c r="N19" s="47">
        <v>5724695.108</v>
      </c>
      <c r="O19" s="47">
        <v>116318705.2335</v>
      </c>
      <c r="P19" s="47">
        <v>10860</v>
      </c>
      <c r="Q19" s="47">
        <v>9730</v>
      </c>
      <c r="R19" s="48">
        <v>11.6135662898253</v>
      </c>
      <c r="S19" s="47">
        <v>74.275969327808497</v>
      </c>
      <c r="T19" s="47">
        <v>46.762373216855103</v>
      </c>
      <c r="U19" s="49">
        <v>37.042392526074302</v>
      </c>
    </row>
    <row r="20" spans="1:21" ht="12" thickBot="1">
      <c r="A20" s="71"/>
      <c r="B20" s="60" t="s">
        <v>18</v>
      </c>
      <c r="C20" s="61"/>
      <c r="D20" s="47">
        <v>671827.85080000001</v>
      </c>
      <c r="E20" s="47">
        <v>725672</v>
      </c>
      <c r="F20" s="48">
        <v>92.580098281317206</v>
      </c>
      <c r="G20" s="47">
        <v>653863.57499999995</v>
      </c>
      <c r="H20" s="48">
        <v>2.7474042731314499</v>
      </c>
      <c r="I20" s="47">
        <v>60048.998899999999</v>
      </c>
      <c r="J20" s="48">
        <v>8.93815265748432</v>
      </c>
      <c r="K20" s="47">
        <v>55113.84</v>
      </c>
      <c r="L20" s="48">
        <v>8.4289509474510798</v>
      </c>
      <c r="M20" s="48">
        <v>8.9544820320994006E-2</v>
      </c>
      <c r="N20" s="47">
        <v>11926174.523600001</v>
      </c>
      <c r="O20" s="47">
        <v>163984480.44100001</v>
      </c>
      <c r="P20" s="47">
        <v>31068</v>
      </c>
      <c r="Q20" s="47">
        <v>31325</v>
      </c>
      <c r="R20" s="48">
        <v>-0.82043096568236196</v>
      </c>
      <c r="S20" s="47">
        <v>21.624431917085101</v>
      </c>
      <c r="T20" s="47">
        <v>22.762176855546699</v>
      </c>
      <c r="U20" s="49">
        <v>-5.2613864855458896</v>
      </c>
    </row>
    <row r="21" spans="1:21" ht="12" thickBot="1">
      <c r="A21" s="71"/>
      <c r="B21" s="60" t="s">
        <v>19</v>
      </c>
      <c r="C21" s="61"/>
      <c r="D21" s="47">
        <v>251548.88370000001</v>
      </c>
      <c r="E21" s="47">
        <v>309754</v>
      </c>
      <c r="F21" s="48">
        <v>81.209244658664602</v>
      </c>
      <c r="G21" s="47">
        <v>274459.65250000003</v>
      </c>
      <c r="H21" s="48">
        <v>-8.3475908357786608</v>
      </c>
      <c r="I21" s="47">
        <v>35331.236400000002</v>
      </c>
      <c r="J21" s="48">
        <v>14.045475328817799</v>
      </c>
      <c r="K21" s="47">
        <v>24827.0216</v>
      </c>
      <c r="L21" s="48">
        <v>9.0457819114232105</v>
      </c>
      <c r="M21" s="48">
        <v>0.42309605111875398</v>
      </c>
      <c r="N21" s="47">
        <v>2517802.8064000001</v>
      </c>
      <c r="O21" s="47">
        <v>66773808.038199998</v>
      </c>
      <c r="P21" s="47">
        <v>22710</v>
      </c>
      <c r="Q21" s="47">
        <v>24591</v>
      </c>
      <c r="R21" s="48">
        <v>-7.64913992924241</v>
      </c>
      <c r="S21" s="47">
        <v>11.076569075297201</v>
      </c>
      <c r="T21" s="47">
        <v>10.8960784026676</v>
      </c>
      <c r="U21" s="49">
        <v>1.62948175922189</v>
      </c>
    </row>
    <row r="22" spans="1:21" ht="12" thickBot="1">
      <c r="A22" s="71"/>
      <c r="B22" s="60" t="s">
        <v>20</v>
      </c>
      <c r="C22" s="61"/>
      <c r="D22" s="47">
        <v>965913.40599999996</v>
      </c>
      <c r="E22" s="47">
        <v>823713</v>
      </c>
      <c r="F22" s="48">
        <v>117.263343664602</v>
      </c>
      <c r="G22" s="47">
        <v>714652.37199999997</v>
      </c>
      <c r="H22" s="48">
        <v>35.158497172104802</v>
      </c>
      <c r="I22" s="47">
        <v>127839.1591</v>
      </c>
      <c r="J22" s="48">
        <v>13.235053815993901</v>
      </c>
      <c r="K22" s="47">
        <v>124297.18979999999</v>
      </c>
      <c r="L22" s="48">
        <v>17.3926785483334</v>
      </c>
      <c r="M22" s="48">
        <v>2.8495972480948002E-2</v>
      </c>
      <c r="N22" s="47">
        <v>8841090.4409999996</v>
      </c>
      <c r="O22" s="47">
        <v>182278863.986</v>
      </c>
      <c r="P22" s="47">
        <v>59145</v>
      </c>
      <c r="Q22" s="47">
        <v>61154</v>
      </c>
      <c r="R22" s="48">
        <v>-3.2851489681786998</v>
      </c>
      <c r="S22" s="47">
        <v>16.331277470623</v>
      </c>
      <c r="T22" s="47">
        <v>15.9607639827321</v>
      </c>
      <c r="U22" s="49">
        <v>2.26873548966033</v>
      </c>
    </row>
    <row r="23" spans="1:21" ht="12" thickBot="1">
      <c r="A23" s="71"/>
      <c r="B23" s="60" t="s">
        <v>21</v>
      </c>
      <c r="C23" s="61"/>
      <c r="D23" s="47">
        <v>2162464.6261</v>
      </c>
      <c r="E23" s="47">
        <v>2066567</v>
      </c>
      <c r="F23" s="48">
        <v>104.640431503068</v>
      </c>
      <c r="G23" s="47">
        <v>1688810.825</v>
      </c>
      <c r="H23" s="48">
        <v>28.0465872250671</v>
      </c>
      <c r="I23" s="47">
        <v>116099.7623</v>
      </c>
      <c r="J23" s="48">
        <v>5.3688629584376404</v>
      </c>
      <c r="K23" s="47">
        <v>167947.6698</v>
      </c>
      <c r="L23" s="48">
        <v>9.9447295880520006</v>
      </c>
      <c r="M23" s="48">
        <v>-0.308714658332223</v>
      </c>
      <c r="N23" s="47">
        <v>20874597.976300001</v>
      </c>
      <c r="O23" s="47">
        <v>378869482.90759999</v>
      </c>
      <c r="P23" s="47">
        <v>71795</v>
      </c>
      <c r="Q23" s="47">
        <v>72775</v>
      </c>
      <c r="R23" s="48">
        <v>-1.3466162830642401</v>
      </c>
      <c r="S23" s="47">
        <v>30.1199892206978</v>
      </c>
      <c r="T23" s="47">
        <v>30.2471666808657</v>
      </c>
      <c r="U23" s="49">
        <v>-0.42223607464132401</v>
      </c>
    </row>
    <row r="24" spans="1:21" ht="12" thickBot="1">
      <c r="A24" s="71"/>
      <c r="B24" s="60" t="s">
        <v>22</v>
      </c>
      <c r="C24" s="61"/>
      <c r="D24" s="47">
        <v>198636.48879999999</v>
      </c>
      <c r="E24" s="47">
        <v>209331</v>
      </c>
      <c r="F24" s="48">
        <v>94.891100123727497</v>
      </c>
      <c r="G24" s="47">
        <v>183068.0269</v>
      </c>
      <c r="H24" s="48">
        <v>8.5041949507131491</v>
      </c>
      <c r="I24" s="47">
        <v>30776.4166</v>
      </c>
      <c r="J24" s="48">
        <v>15.4938384110221</v>
      </c>
      <c r="K24" s="47">
        <v>25582.713100000001</v>
      </c>
      <c r="L24" s="48">
        <v>13.974429906307099</v>
      </c>
      <c r="M24" s="48">
        <v>0.20301613357810799</v>
      </c>
      <c r="N24" s="47">
        <v>2054338.2183000001</v>
      </c>
      <c r="O24" s="47">
        <v>43994128.858900003</v>
      </c>
      <c r="P24" s="47">
        <v>23308</v>
      </c>
      <c r="Q24" s="47">
        <v>23910</v>
      </c>
      <c r="R24" s="48">
        <v>-2.5177749895441202</v>
      </c>
      <c r="S24" s="47">
        <v>8.5222451003947199</v>
      </c>
      <c r="T24" s="47">
        <v>8.55364943538269</v>
      </c>
      <c r="U24" s="49">
        <v>-0.368498378279633</v>
      </c>
    </row>
    <row r="25" spans="1:21" ht="12" thickBot="1">
      <c r="A25" s="71"/>
      <c r="B25" s="60" t="s">
        <v>23</v>
      </c>
      <c r="C25" s="61"/>
      <c r="D25" s="47">
        <v>164780.60999999999</v>
      </c>
      <c r="E25" s="47">
        <v>192816</v>
      </c>
      <c r="F25" s="48">
        <v>85.460029250684599</v>
      </c>
      <c r="G25" s="47">
        <v>167225.51360000001</v>
      </c>
      <c r="H25" s="48">
        <v>-1.4620398211771499</v>
      </c>
      <c r="I25" s="47">
        <v>13361.5285</v>
      </c>
      <c r="J25" s="48">
        <v>8.1086776532748601</v>
      </c>
      <c r="K25" s="47">
        <v>15984.028899999999</v>
      </c>
      <c r="L25" s="48">
        <v>9.5583673542982606</v>
      </c>
      <c r="M25" s="48">
        <v>-0.16407004869717201</v>
      </c>
      <c r="N25" s="47">
        <v>1759517.3400999999</v>
      </c>
      <c r="O25" s="47">
        <v>45058051.988600001</v>
      </c>
      <c r="P25" s="47">
        <v>14607</v>
      </c>
      <c r="Q25" s="47">
        <v>15527</v>
      </c>
      <c r="R25" s="48">
        <v>-5.9251626199523404</v>
      </c>
      <c r="S25" s="47">
        <v>11.280934483466799</v>
      </c>
      <c r="T25" s="47">
        <v>11.1766055709409</v>
      </c>
      <c r="U25" s="49">
        <v>0.92482509032200599</v>
      </c>
    </row>
    <row r="26" spans="1:21" ht="12" thickBot="1">
      <c r="A26" s="71"/>
      <c r="B26" s="60" t="s">
        <v>24</v>
      </c>
      <c r="C26" s="61"/>
      <c r="D26" s="47">
        <v>495599.46139999997</v>
      </c>
      <c r="E26" s="47">
        <v>530473</v>
      </c>
      <c r="F26" s="48">
        <v>93.425954082488602</v>
      </c>
      <c r="G26" s="47">
        <v>444849.46720000001</v>
      </c>
      <c r="H26" s="48">
        <v>11.408352249904601</v>
      </c>
      <c r="I26" s="47">
        <v>98113.683999999994</v>
      </c>
      <c r="J26" s="48">
        <v>19.796971474271299</v>
      </c>
      <c r="K26" s="47">
        <v>68499.576000000001</v>
      </c>
      <c r="L26" s="48">
        <v>15.3983720450773</v>
      </c>
      <c r="M26" s="48">
        <v>0.43232542052523099</v>
      </c>
      <c r="N26" s="47">
        <v>4201709.6863000002</v>
      </c>
      <c r="O26" s="47">
        <v>89487482.596100003</v>
      </c>
      <c r="P26" s="47">
        <v>37519</v>
      </c>
      <c r="Q26" s="47">
        <v>39442</v>
      </c>
      <c r="R26" s="48">
        <v>-4.8755134120987798</v>
      </c>
      <c r="S26" s="47">
        <v>13.209292928916</v>
      </c>
      <c r="T26" s="47">
        <v>12.818161259570999</v>
      </c>
      <c r="U26" s="49">
        <v>2.9610341102269402</v>
      </c>
    </row>
    <row r="27" spans="1:21" ht="12" thickBot="1">
      <c r="A27" s="71"/>
      <c r="B27" s="60" t="s">
        <v>25</v>
      </c>
      <c r="C27" s="61"/>
      <c r="D27" s="47">
        <v>209173.28</v>
      </c>
      <c r="E27" s="47">
        <v>235642</v>
      </c>
      <c r="F27" s="48">
        <v>88.767401397034504</v>
      </c>
      <c r="G27" s="47">
        <v>204689.11840000001</v>
      </c>
      <c r="H27" s="48">
        <v>2.1907181168454399</v>
      </c>
      <c r="I27" s="47">
        <v>65106.198700000001</v>
      </c>
      <c r="J27" s="48">
        <v>31.1254853870437</v>
      </c>
      <c r="K27" s="47">
        <v>59857.496500000001</v>
      </c>
      <c r="L27" s="48">
        <v>29.243125852458601</v>
      </c>
      <c r="M27" s="48">
        <v>8.7686630863354001E-2</v>
      </c>
      <c r="N27" s="47">
        <v>2052288.3444000001</v>
      </c>
      <c r="O27" s="47">
        <v>37427917.569399998</v>
      </c>
      <c r="P27" s="47">
        <v>30459</v>
      </c>
      <c r="Q27" s="47">
        <v>31769</v>
      </c>
      <c r="R27" s="48">
        <v>-4.1235166357140596</v>
      </c>
      <c r="S27" s="47">
        <v>6.8673718769493401</v>
      </c>
      <c r="T27" s="47">
        <v>6.9633056060939902</v>
      </c>
      <c r="U27" s="49">
        <v>-1.3969496754159401</v>
      </c>
    </row>
    <row r="28" spans="1:21" ht="12" thickBot="1">
      <c r="A28" s="71"/>
      <c r="B28" s="60" t="s">
        <v>26</v>
      </c>
      <c r="C28" s="61"/>
      <c r="D28" s="47">
        <v>714393.90339999995</v>
      </c>
      <c r="E28" s="47">
        <v>794421</v>
      </c>
      <c r="F28" s="48">
        <v>89.926361891238997</v>
      </c>
      <c r="G28" s="47">
        <v>638188.87080000003</v>
      </c>
      <c r="H28" s="48">
        <v>11.9408275648043</v>
      </c>
      <c r="I28" s="47">
        <v>45286.044199999997</v>
      </c>
      <c r="J28" s="48">
        <v>6.33908603985435</v>
      </c>
      <c r="K28" s="47">
        <v>55990.302799999998</v>
      </c>
      <c r="L28" s="48">
        <v>8.7733123158060504</v>
      </c>
      <c r="M28" s="48">
        <v>-0.19118058064869001</v>
      </c>
      <c r="N28" s="47">
        <v>6813808.3669999996</v>
      </c>
      <c r="O28" s="47">
        <v>127225977.5327</v>
      </c>
      <c r="P28" s="47">
        <v>44421</v>
      </c>
      <c r="Q28" s="47">
        <v>44416</v>
      </c>
      <c r="R28" s="48">
        <v>1.1257204610948E-2</v>
      </c>
      <c r="S28" s="47">
        <v>16.0823462641543</v>
      </c>
      <c r="T28" s="47">
        <v>16.1349325310699</v>
      </c>
      <c r="U28" s="49">
        <v>-0.32698131262571001</v>
      </c>
    </row>
    <row r="29" spans="1:21" ht="12" thickBot="1">
      <c r="A29" s="71"/>
      <c r="B29" s="60" t="s">
        <v>27</v>
      </c>
      <c r="C29" s="61"/>
      <c r="D29" s="47">
        <v>686029.24490000005</v>
      </c>
      <c r="E29" s="47">
        <v>697831</v>
      </c>
      <c r="F29" s="48">
        <v>98.308794665183996</v>
      </c>
      <c r="G29" s="47">
        <v>631653.91940000001</v>
      </c>
      <c r="H29" s="48">
        <v>8.6084046706542008</v>
      </c>
      <c r="I29" s="47">
        <v>103424.8168</v>
      </c>
      <c r="J29" s="48">
        <v>15.0758612069192</v>
      </c>
      <c r="K29" s="47">
        <v>96224.347800000003</v>
      </c>
      <c r="L29" s="48">
        <v>15.233713406132599</v>
      </c>
      <c r="M29" s="48">
        <v>7.4830010954877998E-2</v>
      </c>
      <c r="N29" s="47">
        <v>5848428.5908000004</v>
      </c>
      <c r="O29" s="47">
        <v>91905013.193800002</v>
      </c>
      <c r="P29" s="47">
        <v>110520</v>
      </c>
      <c r="Q29" s="47">
        <v>110686</v>
      </c>
      <c r="R29" s="48">
        <v>-0.149973799757874</v>
      </c>
      <c r="S29" s="47">
        <v>6.2072859654361201</v>
      </c>
      <c r="T29" s="47">
        <v>6.1877297562473998</v>
      </c>
      <c r="U29" s="49">
        <v>0.31505249311230499</v>
      </c>
    </row>
    <row r="30" spans="1:21" ht="12" thickBot="1">
      <c r="A30" s="71"/>
      <c r="B30" s="60" t="s">
        <v>28</v>
      </c>
      <c r="C30" s="61"/>
      <c r="D30" s="47">
        <v>1071627.5704999999</v>
      </c>
      <c r="E30" s="47">
        <v>1117084</v>
      </c>
      <c r="F30" s="48">
        <v>95.930795759316197</v>
      </c>
      <c r="G30" s="47">
        <v>923805.32860000001</v>
      </c>
      <c r="H30" s="48">
        <v>16.001449366396301</v>
      </c>
      <c r="I30" s="47">
        <v>127446.7454</v>
      </c>
      <c r="J30" s="48">
        <v>11.892820687744701</v>
      </c>
      <c r="K30" s="47">
        <v>158424.3155</v>
      </c>
      <c r="L30" s="48">
        <v>17.149101720390298</v>
      </c>
      <c r="M30" s="48">
        <v>-0.195535451753301</v>
      </c>
      <c r="N30" s="47">
        <v>10621075.8805</v>
      </c>
      <c r="O30" s="47">
        <v>158921646.20039999</v>
      </c>
      <c r="P30" s="47">
        <v>58563</v>
      </c>
      <c r="Q30" s="47">
        <v>60612</v>
      </c>
      <c r="R30" s="48">
        <v>-3.3805187091665001</v>
      </c>
      <c r="S30" s="47">
        <v>18.298713701483901</v>
      </c>
      <c r="T30" s="47">
        <v>17.984186994324599</v>
      </c>
      <c r="U30" s="49">
        <v>1.7188459926219199</v>
      </c>
    </row>
    <row r="31" spans="1:21" ht="12" thickBot="1">
      <c r="A31" s="71"/>
      <c r="B31" s="60" t="s">
        <v>29</v>
      </c>
      <c r="C31" s="61"/>
      <c r="D31" s="47">
        <v>663723.75340000005</v>
      </c>
      <c r="E31" s="47">
        <v>1099593</v>
      </c>
      <c r="F31" s="48">
        <v>60.3608565532884</v>
      </c>
      <c r="G31" s="47">
        <v>1007044.5116</v>
      </c>
      <c r="H31" s="48">
        <v>-34.091914929810699</v>
      </c>
      <c r="I31" s="47">
        <v>39196.745699999999</v>
      </c>
      <c r="J31" s="48">
        <v>5.9055812752233496</v>
      </c>
      <c r="K31" s="47">
        <v>-42517.022700000001</v>
      </c>
      <c r="L31" s="48">
        <v>-4.2219606194416004</v>
      </c>
      <c r="M31" s="48">
        <v>-1.9219071141592401</v>
      </c>
      <c r="N31" s="47">
        <v>10597682.414000001</v>
      </c>
      <c r="O31" s="47">
        <v>147547849.43560001</v>
      </c>
      <c r="P31" s="47">
        <v>26454</v>
      </c>
      <c r="Q31" s="47">
        <v>27641</v>
      </c>
      <c r="R31" s="48">
        <v>-4.2943453565355796</v>
      </c>
      <c r="S31" s="47">
        <v>25.089731360096799</v>
      </c>
      <c r="T31" s="47">
        <v>23.351534940848701</v>
      </c>
      <c r="U31" s="49">
        <v>6.9279196110186403</v>
      </c>
    </row>
    <row r="32" spans="1:21" ht="12" thickBot="1">
      <c r="A32" s="71"/>
      <c r="B32" s="60" t="s">
        <v>30</v>
      </c>
      <c r="C32" s="61"/>
      <c r="D32" s="47">
        <v>117348.1743</v>
      </c>
      <c r="E32" s="47">
        <v>130026</v>
      </c>
      <c r="F32" s="48">
        <v>90.249776429329501</v>
      </c>
      <c r="G32" s="47">
        <v>108821.73360000001</v>
      </c>
      <c r="H32" s="48">
        <v>7.83523696777422</v>
      </c>
      <c r="I32" s="47">
        <v>36856.646699999998</v>
      </c>
      <c r="J32" s="48">
        <v>31.407942151512501</v>
      </c>
      <c r="K32" s="47">
        <v>31234.4486</v>
      </c>
      <c r="L32" s="48">
        <v>28.7023993890867</v>
      </c>
      <c r="M32" s="48">
        <v>0.179999915221811</v>
      </c>
      <c r="N32" s="47">
        <v>1035312.6265</v>
      </c>
      <c r="O32" s="47">
        <v>21323815.4408</v>
      </c>
      <c r="P32" s="47">
        <v>25508</v>
      </c>
      <c r="Q32" s="47">
        <v>25530</v>
      </c>
      <c r="R32" s="48">
        <v>-8.6173129651389999E-2</v>
      </c>
      <c r="S32" s="47">
        <v>4.6004459110867204</v>
      </c>
      <c r="T32" s="47">
        <v>4.6529303916960396</v>
      </c>
      <c r="U32" s="49">
        <v>-1.1408563783533201</v>
      </c>
    </row>
    <row r="33" spans="1:21" ht="12" thickBot="1">
      <c r="A33" s="71"/>
      <c r="B33" s="60" t="s">
        <v>31</v>
      </c>
      <c r="C33" s="61"/>
      <c r="D33" s="50"/>
      <c r="E33" s="50"/>
      <c r="F33" s="50"/>
      <c r="G33" s="47">
        <v>81.795100000000005</v>
      </c>
      <c r="H33" s="50"/>
      <c r="I33" s="50"/>
      <c r="J33" s="50"/>
      <c r="K33" s="47">
        <v>17.104700000000001</v>
      </c>
      <c r="L33" s="48">
        <v>20.911643851526598</v>
      </c>
      <c r="M33" s="50"/>
      <c r="N33" s="47">
        <v>43.5899</v>
      </c>
      <c r="O33" s="47">
        <v>4746.3527999999997</v>
      </c>
      <c r="P33" s="50"/>
      <c r="Q33" s="47">
        <v>1</v>
      </c>
      <c r="R33" s="50"/>
      <c r="S33" s="50"/>
      <c r="T33" s="47">
        <v>3.8462000000000001</v>
      </c>
      <c r="U33" s="51"/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-3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91056.373099999997</v>
      </c>
      <c r="E35" s="47">
        <v>95245</v>
      </c>
      <c r="F35" s="48">
        <v>95.602260591107196</v>
      </c>
      <c r="G35" s="47">
        <v>31508.8583</v>
      </c>
      <c r="H35" s="48">
        <v>188.98658349674301</v>
      </c>
      <c r="I35" s="47">
        <v>10473.0195</v>
      </c>
      <c r="J35" s="48">
        <v>11.5016875188937</v>
      </c>
      <c r="K35" s="47">
        <v>2706.5164</v>
      </c>
      <c r="L35" s="48">
        <v>8.5896999955723601</v>
      </c>
      <c r="M35" s="48">
        <v>2.86955700693334</v>
      </c>
      <c r="N35" s="47">
        <v>996447.353</v>
      </c>
      <c r="O35" s="47">
        <v>24263620.397500001</v>
      </c>
      <c r="P35" s="47">
        <v>6887</v>
      </c>
      <c r="Q35" s="47">
        <v>6913</v>
      </c>
      <c r="R35" s="48">
        <v>-0.37610299435845201</v>
      </c>
      <c r="S35" s="47">
        <v>13.2214858574125</v>
      </c>
      <c r="T35" s="47">
        <v>12.5239126862433</v>
      </c>
      <c r="U35" s="49">
        <v>5.2760573107455899</v>
      </c>
    </row>
    <row r="36" spans="1:21" ht="12" customHeight="1" thickBot="1">
      <c r="A36" s="71"/>
      <c r="B36" s="60" t="s">
        <v>37</v>
      </c>
      <c r="C36" s="61"/>
      <c r="D36" s="50"/>
      <c r="E36" s="47">
        <v>185271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55396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123686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173290.1703</v>
      </c>
      <c r="E39" s="47">
        <v>300429</v>
      </c>
      <c r="F39" s="48">
        <v>57.680906403842499</v>
      </c>
      <c r="G39" s="47">
        <v>204162.39430000001</v>
      </c>
      <c r="H39" s="48">
        <v>-15.121405734807199</v>
      </c>
      <c r="I39" s="47">
        <v>8069.1396999999997</v>
      </c>
      <c r="J39" s="48">
        <v>4.6564324370105403</v>
      </c>
      <c r="K39" s="47">
        <v>9559.6249000000007</v>
      </c>
      <c r="L39" s="48">
        <v>4.68236323970266</v>
      </c>
      <c r="M39" s="48">
        <v>-0.15591461125216299</v>
      </c>
      <c r="N39" s="47">
        <v>2738638.2203000002</v>
      </c>
      <c r="O39" s="47">
        <v>40565622.863200001</v>
      </c>
      <c r="P39" s="47">
        <v>283</v>
      </c>
      <c r="Q39" s="47">
        <v>290</v>
      </c>
      <c r="R39" s="48">
        <v>-2.4137931034482798</v>
      </c>
      <c r="S39" s="47">
        <v>612.33275724381599</v>
      </c>
      <c r="T39" s="47">
        <v>586.67403517241405</v>
      </c>
      <c r="U39" s="49">
        <v>4.1903232789464697</v>
      </c>
    </row>
    <row r="40" spans="1:21" ht="12" thickBot="1">
      <c r="A40" s="71"/>
      <c r="B40" s="60" t="s">
        <v>34</v>
      </c>
      <c r="C40" s="61"/>
      <c r="D40" s="47">
        <v>321247.19069999998</v>
      </c>
      <c r="E40" s="47">
        <v>219371</v>
      </c>
      <c r="F40" s="48">
        <v>146.440135979687</v>
      </c>
      <c r="G40" s="47">
        <v>238213.84959999999</v>
      </c>
      <c r="H40" s="48">
        <v>34.856638788813697</v>
      </c>
      <c r="I40" s="47">
        <v>18960.847000000002</v>
      </c>
      <c r="J40" s="48">
        <v>5.9022607975758996</v>
      </c>
      <c r="K40" s="47">
        <v>23967.6603</v>
      </c>
      <c r="L40" s="48">
        <v>10.061405052748</v>
      </c>
      <c r="M40" s="48">
        <v>-0.208898709232791</v>
      </c>
      <c r="N40" s="47">
        <v>3996762.4238999998</v>
      </c>
      <c r="O40" s="47">
        <v>76641158.486000001</v>
      </c>
      <c r="P40" s="47">
        <v>1629</v>
      </c>
      <c r="Q40" s="47">
        <v>1584</v>
      </c>
      <c r="R40" s="48">
        <v>2.8409090909090802</v>
      </c>
      <c r="S40" s="47">
        <v>197.20515082872899</v>
      </c>
      <c r="T40" s="47">
        <v>201.84927853535399</v>
      </c>
      <c r="U40" s="49">
        <v>-2.3549728225190401</v>
      </c>
    </row>
    <row r="41" spans="1:21" ht="12" thickBot="1">
      <c r="A41" s="71"/>
      <c r="B41" s="60" t="s">
        <v>40</v>
      </c>
      <c r="C41" s="61"/>
      <c r="D41" s="50"/>
      <c r="E41" s="47">
        <v>60362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58350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36145.079100000003</v>
      </c>
      <c r="E43" s="52">
        <v>0</v>
      </c>
      <c r="F43" s="53"/>
      <c r="G43" s="52">
        <v>17599.4018</v>
      </c>
      <c r="H43" s="54">
        <v>105.376748089245</v>
      </c>
      <c r="I43" s="52">
        <v>5220.2345999999998</v>
      </c>
      <c r="J43" s="54">
        <v>14.4424489584254</v>
      </c>
      <c r="K43" s="52">
        <v>1791.3364999999999</v>
      </c>
      <c r="L43" s="54">
        <v>10.1783942451953</v>
      </c>
      <c r="M43" s="54">
        <v>1.91415632964549</v>
      </c>
      <c r="N43" s="52">
        <v>192649.52669999999</v>
      </c>
      <c r="O43" s="52">
        <v>5424554.9307000004</v>
      </c>
      <c r="P43" s="52">
        <v>35</v>
      </c>
      <c r="Q43" s="52">
        <v>26</v>
      </c>
      <c r="R43" s="54">
        <v>34.615384615384599</v>
      </c>
      <c r="S43" s="52">
        <v>1032.7165457142901</v>
      </c>
      <c r="T43" s="52">
        <v>471.20695769230798</v>
      </c>
      <c r="U43" s="55">
        <v>54.372091776026103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opLeftCell="A13" workbookViewId="0">
      <selection activeCell="I25" sqref="I25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44454</v>
      </c>
      <c r="D2" s="32">
        <v>468201.55783760699</v>
      </c>
      <c r="E2" s="32">
        <v>349580.51198547002</v>
      </c>
      <c r="F2" s="32">
        <v>118621.045852137</v>
      </c>
      <c r="G2" s="32">
        <v>349580.51198547002</v>
      </c>
      <c r="H2" s="32">
        <v>0.25335465862178902</v>
      </c>
    </row>
    <row r="3" spans="1:8" ht="14.25">
      <c r="A3" s="32">
        <v>2</v>
      </c>
      <c r="B3" s="33">
        <v>13</v>
      </c>
      <c r="C3" s="32">
        <v>7238.9830000000002</v>
      </c>
      <c r="D3" s="32">
        <v>66634.1413790636</v>
      </c>
      <c r="E3" s="32">
        <v>51451.590934755302</v>
      </c>
      <c r="F3" s="32">
        <v>15182.550444308299</v>
      </c>
      <c r="G3" s="32">
        <v>51451.590934755302</v>
      </c>
      <c r="H3" s="32">
        <v>0.22784941968320499</v>
      </c>
    </row>
    <row r="4" spans="1:8" ht="14.25">
      <c r="A4" s="32">
        <v>3</v>
      </c>
      <c r="B4" s="33">
        <v>14</v>
      </c>
      <c r="C4" s="32">
        <v>102537</v>
      </c>
      <c r="D4" s="32">
        <v>97945.099205128194</v>
      </c>
      <c r="E4" s="32">
        <v>72652.669078632505</v>
      </c>
      <c r="F4" s="32">
        <v>25292.430126495699</v>
      </c>
      <c r="G4" s="32">
        <v>72652.669078632505</v>
      </c>
      <c r="H4" s="32">
        <v>0.25823068567754798</v>
      </c>
    </row>
    <row r="5" spans="1:8" ht="14.25">
      <c r="A5" s="32">
        <v>4</v>
      </c>
      <c r="B5" s="33">
        <v>15</v>
      </c>
      <c r="C5" s="32">
        <v>3159</v>
      </c>
      <c r="D5" s="32">
        <v>47174.163514529901</v>
      </c>
      <c r="E5" s="32">
        <v>38567.708004273503</v>
      </c>
      <c r="F5" s="32">
        <v>8606.45551025641</v>
      </c>
      <c r="G5" s="32">
        <v>38567.708004273503</v>
      </c>
      <c r="H5" s="32">
        <v>0.182440023713522</v>
      </c>
    </row>
    <row r="6" spans="1:8" ht="14.25">
      <c r="A6" s="32">
        <v>5</v>
      </c>
      <c r="B6" s="33">
        <v>16</v>
      </c>
      <c r="C6" s="32">
        <v>1468</v>
      </c>
      <c r="D6" s="32">
        <v>96127.744200854693</v>
      </c>
      <c r="E6" s="32">
        <v>74504.110792307707</v>
      </c>
      <c r="F6" s="32">
        <v>21623.633408547001</v>
      </c>
      <c r="G6" s="32">
        <v>74504.110792307707</v>
      </c>
      <c r="H6" s="32">
        <v>0.224946851591205</v>
      </c>
    </row>
    <row r="7" spans="1:8" ht="14.25">
      <c r="A7" s="32">
        <v>6</v>
      </c>
      <c r="B7" s="33">
        <v>17</v>
      </c>
      <c r="C7" s="32">
        <v>16116</v>
      </c>
      <c r="D7" s="32">
        <v>209750.506265812</v>
      </c>
      <c r="E7" s="32">
        <v>160434.505091453</v>
      </c>
      <c r="F7" s="32">
        <v>49316.001174359</v>
      </c>
      <c r="G7" s="32">
        <v>160434.505091453</v>
      </c>
      <c r="H7" s="32">
        <v>0.23511743572080801</v>
      </c>
    </row>
    <row r="8" spans="1:8" ht="14.25">
      <c r="A8" s="32">
        <v>7</v>
      </c>
      <c r="B8" s="33">
        <v>18</v>
      </c>
      <c r="C8" s="32">
        <v>34432</v>
      </c>
      <c r="D8" s="32">
        <v>106961.40912820501</v>
      </c>
      <c r="E8" s="32">
        <v>83788.387493162401</v>
      </c>
      <c r="F8" s="32">
        <v>23173.0216350427</v>
      </c>
      <c r="G8" s="32">
        <v>83788.387493162401</v>
      </c>
      <c r="H8" s="32">
        <v>0.216648432588124</v>
      </c>
    </row>
    <row r="9" spans="1:8" ht="14.25">
      <c r="A9" s="32">
        <v>8</v>
      </c>
      <c r="B9" s="33">
        <v>19</v>
      </c>
      <c r="C9" s="32">
        <v>19598</v>
      </c>
      <c r="D9" s="32">
        <v>94973.914255555603</v>
      </c>
      <c r="E9" s="32">
        <v>77050.037913675202</v>
      </c>
      <c r="F9" s="32">
        <v>17923.876341880299</v>
      </c>
      <c r="G9" s="32">
        <v>77050.037913675202</v>
      </c>
      <c r="H9" s="32">
        <v>0.18872420371820001</v>
      </c>
    </row>
    <row r="10" spans="1:8" ht="14.25">
      <c r="A10" s="32">
        <v>9</v>
      </c>
      <c r="B10" s="33">
        <v>21</v>
      </c>
      <c r="C10" s="32">
        <v>174489</v>
      </c>
      <c r="D10" s="32">
        <v>671570.50029999996</v>
      </c>
      <c r="E10" s="32">
        <v>659549.08429999999</v>
      </c>
      <c r="F10" s="32">
        <v>12021.415999999999</v>
      </c>
      <c r="G10" s="32">
        <v>659549.08429999999</v>
      </c>
      <c r="H10" s="32">
        <v>1.7900452736726601E-2</v>
      </c>
    </row>
    <row r="11" spans="1:8" ht="14.25">
      <c r="A11" s="32">
        <v>10</v>
      </c>
      <c r="B11" s="33">
        <v>22</v>
      </c>
      <c r="C11" s="32">
        <v>31110</v>
      </c>
      <c r="D11" s="32">
        <v>422121.61411025602</v>
      </c>
      <c r="E11" s="32">
        <v>391536.31346410298</v>
      </c>
      <c r="F11" s="32">
        <v>30585.300646153799</v>
      </c>
      <c r="G11" s="32">
        <v>391536.31346410298</v>
      </c>
      <c r="H11" s="32">
        <v>7.2456134971011193E-2</v>
      </c>
    </row>
    <row r="12" spans="1:8" ht="14.25">
      <c r="A12" s="32">
        <v>11</v>
      </c>
      <c r="B12" s="33">
        <v>23</v>
      </c>
      <c r="C12" s="32">
        <v>157591.15900000001</v>
      </c>
      <c r="D12" s="32">
        <v>1220167.0361059799</v>
      </c>
      <c r="E12" s="32">
        <v>1051016.3226453001</v>
      </c>
      <c r="F12" s="32">
        <v>169150.713460684</v>
      </c>
      <c r="G12" s="32">
        <v>1051016.3226453001</v>
      </c>
      <c r="H12" s="32">
        <v>0.13862914540005</v>
      </c>
    </row>
    <row r="13" spans="1:8" ht="14.25">
      <c r="A13" s="32">
        <v>12</v>
      </c>
      <c r="B13" s="33">
        <v>24</v>
      </c>
      <c r="C13" s="32">
        <v>19043.59</v>
      </c>
      <c r="D13" s="32">
        <v>806637.07756666699</v>
      </c>
      <c r="E13" s="32">
        <v>757164.03408888902</v>
      </c>
      <c r="F13" s="32">
        <v>49473.043477777799</v>
      </c>
      <c r="G13" s="32">
        <v>757164.03408888902</v>
      </c>
      <c r="H13" s="32">
        <v>6.1332468905372098E-2</v>
      </c>
    </row>
    <row r="14" spans="1:8" ht="14.25">
      <c r="A14" s="32">
        <v>13</v>
      </c>
      <c r="B14" s="33">
        <v>25</v>
      </c>
      <c r="C14" s="32">
        <v>63139</v>
      </c>
      <c r="D14" s="32">
        <v>671827.85100000002</v>
      </c>
      <c r="E14" s="32">
        <v>611778.85190000001</v>
      </c>
      <c r="F14" s="32">
        <v>60048.999100000001</v>
      </c>
      <c r="G14" s="32">
        <v>611778.85190000001</v>
      </c>
      <c r="H14" s="32">
        <v>8.9381526845930107E-2</v>
      </c>
    </row>
    <row r="15" spans="1:8" ht="14.25">
      <c r="A15" s="32">
        <v>14</v>
      </c>
      <c r="B15" s="33">
        <v>26</v>
      </c>
      <c r="C15" s="32">
        <v>46464</v>
      </c>
      <c r="D15" s="32">
        <v>251548.72165453399</v>
      </c>
      <c r="E15" s="32">
        <v>216217.64729090099</v>
      </c>
      <c r="F15" s="32">
        <v>35331.074363633597</v>
      </c>
      <c r="G15" s="32">
        <v>216217.64729090099</v>
      </c>
      <c r="H15" s="32">
        <v>0.14045419961289099</v>
      </c>
    </row>
    <row r="16" spans="1:8" ht="14.25">
      <c r="A16" s="32">
        <v>15</v>
      </c>
      <c r="B16" s="33">
        <v>27</v>
      </c>
      <c r="C16" s="32">
        <v>142628.038</v>
      </c>
      <c r="D16" s="32">
        <v>965913.51966153795</v>
      </c>
      <c r="E16" s="32">
        <v>838074.24511538504</v>
      </c>
      <c r="F16" s="32">
        <v>127839.274546154</v>
      </c>
      <c r="G16" s="32">
        <v>838074.24511538504</v>
      </c>
      <c r="H16" s="32">
        <v>0.13235064210608599</v>
      </c>
    </row>
    <row r="17" spans="1:8" ht="14.25">
      <c r="A17" s="32">
        <v>16</v>
      </c>
      <c r="B17" s="33">
        <v>29</v>
      </c>
      <c r="C17" s="32">
        <v>180860</v>
      </c>
      <c r="D17" s="32">
        <v>2162465.3291735002</v>
      </c>
      <c r="E17" s="32">
        <v>2046364.8925034199</v>
      </c>
      <c r="F17" s="32">
        <v>116100.43667008499</v>
      </c>
      <c r="G17" s="32">
        <v>2046364.8925034199</v>
      </c>
      <c r="H17" s="32">
        <v>5.3688923981250199E-2</v>
      </c>
    </row>
    <row r="18" spans="1:8" ht="14.25">
      <c r="A18" s="32">
        <v>17</v>
      </c>
      <c r="B18" s="33">
        <v>31</v>
      </c>
      <c r="C18" s="32">
        <v>29766.441999999999</v>
      </c>
      <c r="D18" s="32">
        <v>198636.47711937799</v>
      </c>
      <c r="E18" s="32">
        <v>167860.07654181399</v>
      </c>
      <c r="F18" s="32">
        <v>30776.4005775642</v>
      </c>
      <c r="G18" s="32">
        <v>167860.07654181399</v>
      </c>
      <c r="H18" s="32">
        <v>0.154938312559118</v>
      </c>
    </row>
    <row r="19" spans="1:8" ht="14.25">
      <c r="A19" s="32">
        <v>18</v>
      </c>
      <c r="B19" s="33">
        <v>32</v>
      </c>
      <c r="C19" s="32">
        <v>12124.053</v>
      </c>
      <c r="D19" s="32">
        <v>164780.61372864401</v>
      </c>
      <c r="E19" s="32">
        <v>151419.09080551699</v>
      </c>
      <c r="F19" s="32">
        <v>13361.522923127101</v>
      </c>
      <c r="G19" s="32">
        <v>151419.09080551699</v>
      </c>
      <c r="H19" s="32">
        <v>8.1086740853693495E-2</v>
      </c>
    </row>
    <row r="20" spans="1:8" ht="14.25">
      <c r="A20" s="32">
        <v>19</v>
      </c>
      <c r="B20" s="33">
        <v>33</v>
      </c>
      <c r="C20" s="32">
        <v>47637.116000000002</v>
      </c>
      <c r="D20" s="32">
        <v>495599.45525325602</v>
      </c>
      <c r="E20" s="32">
        <v>397485.62375726999</v>
      </c>
      <c r="F20" s="32">
        <v>98113.831495986597</v>
      </c>
      <c r="G20" s="32">
        <v>397485.62375726999</v>
      </c>
      <c r="H20" s="32">
        <v>0.19797001480933701</v>
      </c>
    </row>
    <row r="21" spans="1:8" ht="14.25">
      <c r="A21" s="32">
        <v>20</v>
      </c>
      <c r="B21" s="33">
        <v>34</v>
      </c>
      <c r="C21" s="32">
        <v>42022.087</v>
      </c>
      <c r="D21" s="32">
        <v>209173.26208367699</v>
      </c>
      <c r="E21" s="32">
        <v>144067.08364882099</v>
      </c>
      <c r="F21" s="32">
        <v>65106.178434857</v>
      </c>
      <c r="G21" s="32">
        <v>144067.08364882099</v>
      </c>
      <c r="H21" s="32">
        <v>0.31125478364826498</v>
      </c>
    </row>
    <row r="22" spans="1:8" ht="14.25">
      <c r="A22" s="32">
        <v>21</v>
      </c>
      <c r="B22" s="33">
        <v>35</v>
      </c>
      <c r="C22" s="32">
        <v>37844.824000000001</v>
      </c>
      <c r="D22" s="32">
        <v>714393.903115044</v>
      </c>
      <c r="E22" s="32">
        <v>669107.82727563195</v>
      </c>
      <c r="F22" s="32">
        <v>45286.0758394125</v>
      </c>
      <c r="G22" s="32">
        <v>669107.82727563195</v>
      </c>
      <c r="H22" s="32">
        <v>6.3390904712298093E-2</v>
      </c>
    </row>
    <row r="23" spans="1:8" ht="14.25">
      <c r="A23" s="32">
        <v>22</v>
      </c>
      <c r="B23" s="33">
        <v>36</v>
      </c>
      <c r="C23" s="32">
        <v>149055.79800000001</v>
      </c>
      <c r="D23" s="32">
        <v>686029.24471327395</v>
      </c>
      <c r="E23" s="32">
        <v>582604.40651945304</v>
      </c>
      <c r="F23" s="32">
        <v>103424.838193822</v>
      </c>
      <c r="G23" s="32">
        <v>582604.40651945304</v>
      </c>
      <c r="H23" s="32">
        <v>0.15075864329522601</v>
      </c>
    </row>
    <row r="24" spans="1:8" ht="14.25">
      <c r="A24" s="32">
        <v>23</v>
      </c>
      <c r="B24" s="33">
        <v>37</v>
      </c>
      <c r="C24" s="32">
        <v>95277.638000000006</v>
      </c>
      <c r="D24" s="32">
        <v>1071627.5534530999</v>
      </c>
      <c r="E24" s="32">
        <v>944180.82784018503</v>
      </c>
      <c r="F24" s="32">
        <v>127446.725612913</v>
      </c>
      <c r="G24" s="32">
        <v>944180.82784018503</v>
      </c>
      <c r="H24" s="32">
        <v>0.118928190304777</v>
      </c>
    </row>
    <row r="25" spans="1:8" ht="14.25">
      <c r="A25" s="32">
        <v>24</v>
      </c>
      <c r="B25" s="33">
        <v>38</v>
      </c>
      <c r="C25" s="32">
        <v>183496.35800000001</v>
      </c>
      <c r="D25" s="32">
        <v>663723.74348761095</v>
      </c>
      <c r="E25" s="32">
        <v>624526.99050884997</v>
      </c>
      <c r="F25" s="32">
        <v>39196.752978761098</v>
      </c>
      <c r="G25" s="32">
        <v>624526.99050884997</v>
      </c>
      <c r="H25" s="32">
        <v>5.9055824600755299E-2</v>
      </c>
    </row>
    <row r="26" spans="1:8" ht="14.25">
      <c r="A26" s="32">
        <v>25</v>
      </c>
      <c r="B26" s="33">
        <v>39</v>
      </c>
      <c r="C26" s="32">
        <v>84262.725000000006</v>
      </c>
      <c r="D26" s="32">
        <v>117348.099692648</v>
      </c>
      <c r="E26" s="32">
        <v>80491.511694681103</v>
      </c>
      <c r="F26" s="32">
        <v>36856.587997966999</v>
      </c>
      <c r="G26" s="32">
        <v>80491.511694681103</v>
      </c>
      <c r="H26" s="32">
        <v>0.314079120961479</v>
      </c>
    </row>
    <row r="27" spans="1:8" ht="14.25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>
      <c r="A28" s="32">
        <v>26</v>
      </c>
      <c r="B28" s="33">
        <v>42</v>
      </c>
      <c r="C28" s="32">
        <v>7152.299</v>
      </c>
      <c r="D28" s="32">
        <v>91056.373000000007</v>
      </c>
      <c r="E28" s="32">
        <v>80583.353400000007</v>
      </c>
      <c r="F28" s="32">
        <v>10473.0196</v>
      </c>
      <c r="G28" s="32">
        <v>80583.353400000007</v>
      </c>
      <c r="H28" s="32">
        <v>0.115016876413472</v>
      </c>
    </row>
    <row r="29" spans="1:8" ht="14.25">
      <c r="A29" s="32">
        <v>27</v>
      </c>
      <c r="B29" s="33">
        <v>75</v>
      </c>
      <c r="C29" s="32">
        <v>282</v>
      </c>
      <c r="D29" s="32">
        <v>173290.170940171</v>
      </c>
      <c r="E29" s="32">
        <v>165221.02991452999</v>
      </c>
      <c r="F29" s="32">
        <v>8069.14102564103</v>
      </c>
      <c r="G29" s="32">
        <v>165221.02991452999</v>
      </c>
      <c r="H29" s="32">
        <v>4.6564331847920699E-2</v>
      </c>
    </row>
    <row r="30" spans="1:8" ht="14.25">
      <c r="A30" s="32">
        <v>28</v>
      </c>
      <c r="B30" s="33">
        <v>76</v>
      </c>
      <c r="C30" s="32">
        <v>7412</v>
      </c>
      <c r="D30" s="32">
        <v>321247.185270085</v>
      </c>
      <c r="E30" s="32">
        <v>302286.34385811997</v>
      </c>
      <c r="F30" s="32">
        <v>18960.841411965801</v>
      </c>
      <c r="G30" s="32">
        <v>302286.34385811997</v>
      </c>
      <c r="H30" s="32">
        <v>5.90225915785835E-2</v>
      </c>
    </row>
    <row r="31" spans="1:8" ht="14.25">
      <c r="A31" s="32">
        <v>29</v>
      </c>
      <c r="B31" s="33">
        <v>99</v>
      </c>
      <c r="C31" s="32">
        <v>36</v>
      </c>
      <c r="D31" s="32">
        <v>36145.0790409197</v>
      </c>
      <c r="E31" s="32">
        <v>30924.845155434501</v>
      </c>
      <c r="F31" s="32">
        <v>5220.2338854852096</v>
      </c>
      <c r="G31" s="32">
        <v>30924.845155434501</v>
      </c>
      <c r="H31" s="32">
        <v>0.14442447005235201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  <row r="35" spans="1:8" ht="14.25">
      <c r="A35" s="32"/>
      <c r="B35" s="33"/>
      <c r="C35" s="32"/>
      <c r="D35" s="32"/>
      <c r="E35" s="32"/>
      <c r="F35" s="32"/>
      <c r="G35" s="32"/>
      <c r="H35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2014-05-08T00:39:08Z</dcterms:modified>
</cp:coreProperties>
</file>