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F37" i="2"/>
  <c r="F38"/>
  <c r="F33"/>
  <c r="F34"/>
  <c r="E37"/>
  <c r="K37" s="1"/>
  <c r="E38"/>
  <c r="E34"/>
  <c r="E33"/>
  <c r="F39"/>
  <c r="E13"/>
  <c r="F36"/>
  <c r="F35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4"/>
  <c r="E39"/>
  <c r="E36"/>
  <c r="E35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K32" s="1"/>
  <c r="E5"/>
  <c r="E4"/>
  <c r="I31"/>
  <c r="I35"/>
  <c r="I36"/>
  <c r="I3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1"/>
  <c r="J35"/>
  <c r="J36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G35" l="1"/>
  <c r="L35" s="1"/>
  <c r="G36"/>
  <c r="L36" s="1"/>
  <c r="G31"/>
  <c r="L31" s="1"/>
  <c r="G39"/>
  <c r="L39" s="1"/>
  <c r="G37"/>
  <c r="L37" s="1"/>
  <c r="G33"/>
  <c r="L33" s="1"/>
  <c r="G30"/>
  <c r="L30" s="1"/>
  <c r="G38"/>
  <c r="L38" s="1"/>
  <c r="G34"/>
  <c r="L34" s="1"/>
  <c r="K38"/>
  <c r="K34"/>
  <c r="G29"/>
  <c r="L29" s="1"/>
  <c r="G32"/>
  <c r="L32" s="1"/>
  <c r="K33"/>
  <c r="I3"/>
  <c r="K3" s="1"/>
  <c r="K30"/>
  <c r="K5"/>
  <c r="K7"/>
  <c r="K39"/>
  <c r="G19"/>
  <c r="L19" s="1"/>
  <c r="G11"/>
  <c r="L11" s="1"/>
  <c r="G7"/>
  <c r="L7" s="1"/>
  <c r="G5"/>
  <c r="L5" s="1"/>
  <c r="K36"/>
  <c r="K28"/>
  <c r="K26"/>
  <c r="K24"/>
  <c r="K22"/>
  <c r="K20"/>
  <c r="K18"/>
  <c r="K16"/>
  <c r="K14"/>
  <c r="K12"/>
  <c r="K10"/>
  <c r="K8"/>
  <c r="K6"/>
  <c r="K4"/>
  <c r="K23"/>
  <c r="K21"/>
  <c r="G27"/>
  <c r="L27" s="1"/>
  <c r="G23"/>
  <c r="L23" s="1"/>
  <c r="G21"/>
  <c r="L21" s="1"/>
  <c r="G18"/>
  <c r="L18" s="1"/>
  <c r="K29"/>
  <c r="K15"/>
  <c r="K13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G3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<sst xmlns="http://schemas.openxmlformats.org/spreadsheetml/2006/main" count="114" uniqueCount="71">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</sst>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75" Type="http://schemas.openxmlformats.org/officeDocument/2006/relationships/hyperlink" Target="cid:185a1b86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61" Type="http://schemas.openxmlformats.org/officeDocument/2006/relationships/hyperlink" Target="cid:55eaf9a2" TargetMode="External"/><Relationship Id="rId182" Type="http://schemas.openxmlformats.org/officeDocument/2006/relationships/image" Target="cid:482d451d13" TargetMode="External"/><Relationship Id="rId217" Type="http://schemas.openxmlformats.org/officeDocument/2006/relationships/hyperlink" Target="cid:dd85b6102" TargetMode="External"/><Relationship Id="rId378" Type="http://schemas.openxmlformats.org/officeDocument/2006/relationships/image" Target="cid:51e44aa513" TargetMode="External"/><Relationship Id="rId399" Type="http://schemas.openxmlformats.org/officeDocument/2006/relationships/hyperlink" Target="cid:25d8489d2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45" Type="http://schemas.openxmlformats.org/officeDocument/2006/relationships/hyperlink" Target="cid:edd0fa12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26" Type="http://schemas.openxmlformats.org/officeDocument/2006/relationships/image" Target="cid:798fde1113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65" Type="http://schemas.openxmlformats.org/officeDocument/2006/relationships/hyperlink" Target="cid:38f9f0f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51" Type="http://schemas.openxmlformats.org/officeDocument/2006/relationships/hyperlink" Target="cid:ecaa39042" TargetMode="External"/><Relationship Id="rId368" Type="http://schemas.openxmlformats.org/officeDocument/2006/relationships/image" Target="cid:29a565a913" TargetMode="External"/><Relationship Id="rId389" Type="http://schemas.openxmlformats.org/officeDocument/2006/relationships/hyperlink" Target="cid:fbcceaee2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28" Type="http://schemas.openxmlformats.org/officeDocument/2006/relationships/image" Target="cid:fd20b79113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35" Type="http://schemas.openxmlformats.org/officeDocument/2006/relationships/hyperlink" Target="cid:c9d21d83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16" Type="http://schemas.openxmlformats.org/officeDocument/2006/relationships/image" Target="cid:5586102e13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358" Type="http://schemas.openxmlformats.org/officeDocument/2006/relationships/image" Target="cid:db6b853c13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25" Type="http://schemas.openxmlformats.org/officeDocument/2006/relationships/hyperlink" Target="cid:964fe8f22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71" Type="http://schemas.openxmlformats.org/officeDocument/2006/relationships/hyperlink" Target="cid:bb072583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48" Type="http://schemas.openxmlformats.org/officeDocument/2006/relationships/image" Target="cid:c1af07a713" TargetMode="External"/><Relationship Id="rId369" Type="http://schemas.openxmlformats.org/officeDocument/2006/relationships/hyperlink" Target="cid:2dd545122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15" Type="http://schemas.openxmlformats.org/officeDocument/2006/relationships/hyperlink" Target="cid:723deda52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17" Type="http://schemas.openxmlformats.org/officeDocument/2006/relationships/hyperlink" Target="cid:5588ec4e2" TargetMode="External"/><Relationship Id="rId338" Type="http://schemas.openxmlformats.org/officeDocument/2006/relationships/image" Target="cid:9d975cd113" TargetMode="External"/><Relationship Id="rId359" Type="http://schemas.openxmlformats.org/officeDocument/2006/relationships/hyperlink" Target="cid:9d9111c2" TargetMode="External"/><Relationship Id="rId8" Type="http://schemas.openxmlformats.org/officeDocument/2006/relationships/image" Target="cid:7393133f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26" Type="http://schemas.openxmlformats.org/officeDocument/2006/relationships/image" Target="cid:964fe90e13" TargetMode="External"/><Relationship Id="rId447" Type="http://schemas.openxmlformats.org/officeDocument/2006/relationships/hyperlink" Target="cid:f3fbabf82" TargetMode="External"/><Relationship Id="rId230" Type="http://schemas.openxmlformats.org/officeDocument/2006/relationships/image" Target="cid:196d9a913" TargetMode="External"/><Relationship Id="rId251" Type="http://schemas.openxmlformats.org/officeDocument/2006/relationships/hyperlink" Target="cid:53f9d4bf2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28" Type="http://schemas.openxmlformats.org/officeDocument/2006/relationships/image" Target="cid:88fc8e9d13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381" Type="http://schemas.openxmlformats.org/officeDocument/2006/relationships/hyperlink" Target="cid:b9568b732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8" Type="http://schemas.openxmlformats.org/officeDocument/2006/relationships/image" Target="cid:5588ec7013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64" Type="http://schemas.openxmlformats.org/officeDocument/2006/relationships/image" Target="cid:a6fd2fd13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371" Type="http://schemas.openxmlformats.org/officeDocument/2006/relationships/hyperlink" Target="cid:4276af462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27" Type="http://schemas.openxmlformats.org/officeDocument/2006/relationships/hyperlink" Target="cid:a5bfde7a2" TargetMode="External"/><Relationship Id="rId448" Type="http://schemas.openxmlformats.org/officeDocument/2006/relationships/image" Target="cid:f3fbac1e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329" Type="http://schemas.openxmlformats.org/officeDocument/2006/relationships/hyperlink" Target="cid:89df9e5f2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17" Type="http://schemas.openxmlformats.org/officeDocument/2006/relationships/hyperlink" Target="cid:81b7b20d2" TargetMode="External"/><Relationship Id="rId438" Type="http://schemas.openxmlformats.org/officeDocument/2006/relationships/image" Target="cid:cef11cb3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19" Type="http://schemas.openxmlformats.org/officeDocument/2006/relationships/hyperlink" Target="cid:64f5efd42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330" Type="http://schemas.openxmlformats.org/officeDocument/2006/relationships/image" Target="cid:89dfa1d4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72" Type="http://schemas.openxmlformats.org/officeDocument/2006/relationships/image" Target="cid:4276af6213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28" Type="http://schemas.openxmlformats.org/officeDocument/2006/relationships/image" Target="cid:a5bfdea013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320" Type="http://schemas.openxmlformats.org/officeDocument/2006/relationships/image" Target="cid:64f5effa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341" Type="http://schemas.openxmlformats.org/officeDocument/2006/relationships/hyperlink" Target="cid:b23869842" TargetMode="External"/><Relationship Id="rId362" Type="http://schemas.openxmlformats.org/officeDocument/2006/relationships/image" Target="cid:193e37f713" TargetMode="External"/><Relationship Id="rId383" Type="http://schemas.openxmlformats.org/officeDocument/2006/relationships/hyperlink" Target="cid:cd6ed5c92" TargetMode="External"/><Relationship Id="rId418" Type="http://schemas.openxmlformats.org/officeDocument/2006/relationships/image" Target="cid:81b7b22f13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352" Type="http://schemas.openxmlformats.org/officeDocument/2006/relationships/image" Target="cid:cd2d50ae13" TargetMode="External"/><Relationship Id="rId373" Type="http://schemas.openxmlformats.org/officeDocument/2006/relationships/hyperlink" Target="cid:488d1aa72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363" Type="http://schemas.openxmlformats.org/officeDocument/2006/relationships/hyperlink" Target="cid:1e6ccfd42" TargetMode="External"/><Relationship Id="rId384" Type="http://schemas.openxmlformats.org/officeDocument/2006/relationships/image" Target="cid:cd6ed5f013" TargetMode="External"/><Relationship Id="rId419" Type="http://schemas.openxmlformats.org/officeDocument/2006/relationships/hyperlink" Target="cid:87b1650d2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29" sqref="I29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57" t="s">
        <v>4</v>
      </c>
      <c r="D2" s="57"/>
      <c r="E2" s="13"/>
      <c r="F2" s="24"/>
      <c r="G2" s="14"/>
      <c r="H2" s="24"/>
      <c r="I2" s="20"/>
      <c r="J2" s="21"/>
      <c r="K2" s="22"/>
      <c r="L2" s="22"/>
    </row>
    <row r="3" spans="1:12">
      <c r="A3" s="58" t="s">
        <v>5</v>
      </c>
      <c r="B3" s="58"/>
      <c r="C3" s="58"/>
      <c r="D3" s="58"/>
      <c r="E3" s="15">
        <f>RA!D7</f>
        <v>13112317.0415</v>
      </c>
      <c r="F3" s="25">
        <f>RA!I7</f>
        <v>1567263.2794999999</v>
      </c>
      <c r="G3" s="16">
        <f>E3-F3</f>
        <v>11545053.762</v>
      </c>
      <c r="H3" s="27">
        <f>RA!J7</f>
        <v>11.9526036057523</v>
      </c>
      <c r="I3" s="20">
        <f>SUM(I4:I39)</f>
        <v>13112320.034542831</v>
      </c>
      <c r="J3" s="21">
        <f>SUM(J4:J39)</f>
        <v>11545053.726938142</v>
      </c>
      <c r="K3" s="22">
        <f>E3-I3</f>
        <v>-2.9930428303778172</v>
      </c>
      <c r="L3" s="22">
        <f>G3-J3</f>
        <v>3.5061858594417572E-2</v>
      </c>
    </row>
    <row r="4" spans="1:12">
      <c r="A4" s="59">
        <f>RA!A8</f>
        <v>41771</v>
      </c>
      <c r="B4" s="12">
        <v>12</v>
      </c>
      <c r="C4" s="56" t="s">
        <v>6</v>
      </c>
      <c r="D4" s="56"/>
      <c r="E4" s="15">
        <f>VLOOKUP(C4,RA!B8:D39,3,0)</f>
        <v>501979.40299999999</v>
      </c>
      <c r="F4" s="25">
        <f>VLOOKUP(C4,RA!B8:I43,8,0)</f>
        <v>114608.9279</v>
      </c>
      <c r="G4" s="16">
        <f t="shared" ref="G4:G39" si="0">E4-F4</f>
        <v>387370.47509999998</v>
      </c>
      <c r="H4" s="27">
        <f>RA!J8</f>
        <v>22.831400494733</v>
      </c>
      <c r="I4" s="20">
        <f>VLOOKUP(B4,RMS!B:D,3,FALSE)</f>
        <v>501979.80373846198</v>
      </c>
      <c r="J4" s="21">
        <f>VLOOKUP(B4,RMS!B:E,4,FALSE)</f>
        <v>387370.47769487201</v>
      </c>
      <c r="K4" s="22">
        <f t="shared" ref="K4:K39" si="1">E4-I4</f>
        <v>-0.40073846199084073</v>
      </c>
      <c r="L4" s="22">
        <f t="shared" ref="L4:L39" si="2">G4-J4</f>
        <v>-2.5948720285668969E-3</v>
      </c>
    </row>
    <row r="5" spans="1:12">
      <c r="A5" s="59"/>
      <c r="B5" s="12">
        <v>13</v>
      </c>
      <c r="C5" s="56" t="s">
        <v>7</v>
      </c>
      <c r="D5" s="56"/>
      <c r="E5" s="15">
        <f>VLOOKUP(C5,RA!B8:D40,3,0)</f>
        <v>65059.181100000002</v>
      </c>
      <c r="F5" s="25">
        <f>VLOOKUP(C5,RA!B9:I44,8,0)</f>
        <v>14530.496300000001</v>
      </c>
      <c r="G5" s="16">
        <f t="shared" si="0"/>
        <v>50528.684800000003</v>
      </c>
      <c r="H5" s="27">
        <f>RA!J9</f>
        <v>22.334274816133501</v>
      </c>
      <c r="I5" s="20">
        <f>VLOOKUP(B5,RMS!B:D,3,FALSE)</f>
        <v>65059.193026223402</v>
      </c>
      <c r="J5" s="21">
        <f>VLOOKUP(B5,RMS!B:E,4,FALSE)</f>
        <v>50528.695653014103</v>
      </c>
      <c r="K5" s="22">
        <f t="shared" si="1"/>
        <v>-1.1926223400223535E-2</v>
      </c>
      <c r="L5" s="22">
        <f t="shared" si="2"/>
        <v>-1.085301410057582E-2</v>
      </c>
    </row>
    <row r="6" spans="1:12">
      <c r="A6" s="59"/>
      <c r="B6" s="12">
        <v>14</v>
      </c>
      <c r="C6" s="56" t="s">
        <v>8</v>
      </c>
      <c r="D6" s="56"/>
      <c r="E6" s="15">
        <f>VLOOKUP(C6,RA!B10:D41,3,0)</f>
        <v>102046.4887</v>
      </c>
      <c r="F6" s="25">
        <f>VLOOKUP(C6,RA!B10:I45,8,0)</f>
        <v>22456.6139</v>
      </c>
      <c r="G6" s="16">
        <f t="shared" si="0"/>
        <v>79589.874800000005</v>
      </c>
      <c r="H6" s="27">
        <f>RA!J10</f>
        <v>22.006258310385199</v>
      </c>
      <c r="I6" s="20">
        <f>VLOOKUP(B6,RMS!B:D,3,FALSE)</f>
        <v>102048.263507692</v>
      </c>
      <c r="J6" s="21">
        <f>VLOOKUP(B6,RMS!B:E,4,FALSE)</f>
        <v>79589.875171794905</v>
      </c>
      <c r="K6" s="22">
        <f t="shared" si="1"/>
        <v>-1.7748076919961022</v>
      </c>
      <c r="L6" s="22">
        <f t="shared" si="2"/>
        <v>-3.7179490027483553E-4</v>
      </c>
    </row>
    <row r="7" spans="1:12">
      <c r="A7" s="59"/>
      <c r="B7" s="12">
        <v>15</v>
      </c>
      <c r="C7" s="56" t="s">
        <v>9</v>
      </c>
      <c r="D7" s="56"/>
      <c r="E7" s="15">
        <f>VLOOKUP(C7,RA!B10:D42,3,0)</f>
        <v>54246.698700000001</v>
      </c>
      <c r="F7" s="25">
        <f>VLOOKUP(C7,RA!B11:I46,8,0)</f>
        <v>9828.9866000000002</v>
      </c>
      <c r="G7" s="16">
        <f t="shared" si="0"/>
        <v>44417.712100000004</v>
      </c>
      <c r="H7" s="27">
        <f>RA!J11</f>
        <v>18.119050256601099</v>
      </c>
      <c r="I7" s="20">
        <f>VLOOKUP(B7,RMS!B:D,3,FALSE)</f>
        <v>54246.713840170902</v>
      </c>
      <c r="J7" s="21">
        <f>VLOOKUP(B7,RMS!B:E,4,FALSE)</f>
        <v>44417.712121367498</v>
      </c>
      <c r="K7" s="22">
        <f t="shared" si="1"/>
        <v>-1.5140170900849625E-2</v>
      </c>
      <c r="L7" s="22">
        <f t="shared" si="2"/>
        <v>-2.1367493900470436E-5</v>
      </c>
    </row>
    <row r="8" spans="1:12">
      <c r="A8" s="59"/>
      <c r="B8" s="12">
        <v>16</v>
      </c>
      <c r="C8" s="56" t="s">
        <v>10</v>
      </c>
      <c r="D8" s="56"/>
      <c r="E8" s="15">
        <f>VLOOKUP(C8,RA!B12:D43,3,0)</f>
        <v>115448.29120000001</v>
      </c>
      <c r="F8" s="25">
        <f>VLOOKUP(C8,RA!B12:I47,8,0)</f>
        <v>26522.770700000001</v>
      </c>
      <c r="G8" s="16">
        <f t="shared" si="0"/>
        <v>88925.520500000013</v>
      </c>
      <c r="H8" s="27">
        <f>RA!J12</f>
        <v>22.973723061914001</v>
      </c>
      <c r="I8" s="20">
        <f>VLOOKUP(B8,RMS!B:D,3,FALSE)</f>
        <v>115448.292018803</v>
      </c>
      <c r="J8" s="21">
        <f>VLOOKUP(B8,RMS!B:E,4,FALSE)</f>
        <v>88925.520238461497</v>
      </c>
      <c r="K8" s="22">
        <f t="shared" si="1"/>
        <v>-8.1880298967007548E-4</v>
      </c>
      <c r="L8" s="22">
        <f t="shared" si="2"/>
        <v>2.6153851649723947E-4</v>
      </c>
    </row>
    <row r="9" spans="1:12">
      <c r="A9" s="59"/>
      <c r="B9" s="12">
        <v>17</v>
      </c>
      <c r="C9" s="56" t="s">
        <v>11</v>
      </c>
      <c r="D9" s="56"/>
      <c r="E9" s="15">
        <f>VLOOKUP(C9,RA!B12:D44,3,0)</f>
        <v>228969.68119999999</v>
      </c>
      <c r="F9" s="25">
        <f>VLOOKUP(C9,RA!B13:I48,8,0)</f>
        <v>50142.17</v>
      </c>
      <c r="G9" s="16">
        <f t="shared" si="0"/>
        <v>178827.51120000001</v>
      </c>
      <c r="H9" s="27">
        <f>RA!J13</f>
        <v>21.8990434616546</v>
      </c>
      <c r="I9" s="20">
        <f>VLOOKUP(B9,RMS!B:D,3,FALSE)</f>
        <v>228969.80502991501</v>
      </c>
      <c r="J9" s="21">
        <f>VLOOKUP(B9,RMS!B:E,4,FALSE)</f>
        <v>178827.51060854699</v>
      </c>
      <c r="K9" s="22">
        <f t="shared" si="1"/>
        <v>-0.12382991501362994</v>
      </c>
      <c r="L9" s="22">
        <f t="shared" si="2"/>
        <v>5.9145301929675043E-4</v>
      </c>
    </row>
    <row r="10" spans="1:12">
      <c r="A10" s="59"/>
      <c r="B10" s="12">
        <v>18</v>
      </c>
      <c r="C10" s="56" t="s">
        <v>12</v>
      </c>
      <c r="D10" s="56"/>
      <c r="E10" s="15">
        <f>VLOOKUP(C10,RA!B14:D45,3,0)</f>
        <v>115646.69620000001</v>
      </c>
      <c r="F10" s="25">
        <f>VLOOKUP(C10,RA!B14:I49,8,0)</f>
        <v>25221.467799999999</v>
      </c>
      <c r="G10" s="16">
        <f t="shared" si="0"/>
        <v>90425.228400000007</v>
      </c>
      <c r="H10" s="27">
        <f>RA!J14</f>
        <v>21.8090690255274</v>
      </c>
      <c r="I10" s="20">
        <f>VLOOKUP(B10,RMS!B:D,3,FALSE)</f>
        <v>115646.691001709</v>
      </c>
      <c r="J10" s="21">
        <f>VLOOKUP(B10,RMS!B:E,4,FALSE)</f>
        <v>90425.227986324797</v>
      </c>
      <c r="K10" s="22">
        <f t="shared" si="1"/>
        <v>5.1982910081278533E-3</v>
      </c>
      <c r="L10" s="22">
        <f t="shared" si="2"/>
        <v>4.1367521043866873E-4</v>
      </c>
    </row>
    <row r="11" spans="1:12">
      <c r="A11" s="59"/>
      <c r="B11" s="12">
        <v>19</v>
      </c>
      <c r="C11" s="56" t="s">
        <v>13</v>
      </c>
      <c r="D11" s="56"/>
      <c r="E11" s="15">
        <f>VLOOKUP(C11,RA!B14:D46,3,0)</f>
        <v>110201.0263</v>
      </c>
      <c r="F11" s="25">
        <f>VLOOKUP(C11,RA!B15:I50,8,0)</f>
        <v>21596.740699999998</v>
      </c>
      <c r="G11" s="16">
        <f t="shared" si="0"/>
        <v>88604.285600000003</v>
      </c>
      <c r="H11" s="27">
        <f>RA!J15</f>
        <v>19.597585816675799</v>
      </c>
      <c r="I11" s="20">
        <f>VLOOKUP(B11,RMS!B:D,3,FALSE)</f>
        <v>110201.100016239</v>
      </c>
      <c r="J11" s="21">
        <f>VLOOKUP(B11,RMS!B:E,4,FALSE)</f>
        <v>88604.285335042703</v>
      </c>
      <c r="K11" s="22">
        <f t="shared" si="1"/>
        <v>-7.3716238999622874E-2</v>
      </c>
      <c r="L11" s="22">
        <f t="shared" si="2"/>
        <v>2.6495729980524629E-4</v>
      </c>
    </row>
    <row r="12" spans="1:12">
      <c r="A12" s="59"/>
      <c r="B12" s="12">
        <v>21</v>
      </c>
      <c r="C12" s="56" t="s">
        <v>14</v>
      </c>
      <c r="D12" s="56"/>
      <c r="E12" s="15">
        <f>VLOOKUP(C12,RA!B16:D47,3,0)</f>
        <v>683622.60889999999</v>
      </c>
      <c r="F12" s="25">
        <f>VLOOKUP(C12,RA!B16:I51,8,0)</f>
        <v>10547.8536</v>
      </c>
      <c r="G12" s="16">
        <f t="shared" si="0"/>
        <v>673074.75529999996</v>
      </c>
      <c r="H12" s="27">
        <f>RA!J16</f>
        <v>1.54293516081516</v>
      </c>
      <c r="I12" s="20">
        <f>VLOOKUP(B12,RMS!B:D,3,FALSE)</f>
        <v>683622.48620000004</v>
      </c>
      <c r="J12" s="21">
        <f>VLOOKUP(B12,RMS!B:E,4,FALSE)</f>
        <v>673074.75529999996</v>
      </c>
      <c r="K12" s="22">
        <f t="shared" si="1"/>
        <v>0.12269999994896352</v>
      </c>
      <c r="L12" s="22">
        <f t="shared" si="2"/>
        <v>0</v>
      </c>
    </row>
    <row r="13" spans="1:12">
      <c r="A13" s="59"/>
      <c r="B13" s="12">
        <v>22</v>
      </c>
      <c r="C13" s="56" t="s">
        <v>15</v>
      </c>
      <c r="D13" s="56"/>
      <c r="E13" s="15">
        <f>VLOOKUP(C13,RA!B16:D48,3,0)</f>
        <v>538018.47210000001</v>
      </c>
      <c r="F13" s="25">
        <f>VLOOKUP(C13,RA!B17:I52,8,0)</f>
        <v>49741.472800000003</v>
      </c>
      <c r="G13" s="16">
        <f t="shared" si="0"/>
        <v>488276.99930000002</v>
      </c>
      <c r="H13" s="27">
        <f>RA!J17</f>
        <v>9.2453094790311798</v>
      </c>
      <c r="I13" s="20">
        <f>VLOOKUP(B13,RMS!B:D,3,FALSE)</f>
        <v>538018.52727179497</v>
      </c>
      <c r="J13" s="21">
        <f>VLOOKUP(B13,RMS!B:E,4,FALSE)</f>
        <v>488276.99985641002</v>
      </c>
      <c r="K13" s="22">
        <f t="shared" si="1"/>
        <v>-5.5171794956550002E-2</v>
      </c>
      <c r="L13" s="22">
        <f t="shared" si="2"/>
        <v>-5.5640999926254153E-4</v>
      </c>
    </row>
    <row r="14" spans="1:12">
      <c r="A14" s="59"/>
      <c r="B14" s="12">
        <v>23</v>
      </c>
      <c r="C14" s="56" t="s">
        <v>16</v>
      </c>
      <c r="D14" s="56"/>
      <c r="E14" s="15">
        <f>VLOOKUP(C14,RA!B18:D49,3,0)</f>
        <v>1266922.6862000001</v>
      </c>
      <c r="F14" s="25">
        <f>VLOOKUP(C14,RA!B18:I53,8,0)</f>
        <v>167027.5238</v>
      </c>
      <c r="G14" s="16">
        <f t="shared" si="0"/>
        <v>1099895.1624</v>
      </c>
      <c r="H14" s="27">
        <f>RA!J18</f>
        <v>13.183718755639401</v>
      </c>
      <c r="I14" s="20">
        <f>VLOOKUP(B14,RMS!B:D,3,FALSE)</f>
        <v>1266922.97248974</v>
      </c>
      <c r="J14" s="21">
        <f>VLOOKUP(B14,RMS!B:E,4,FALSE)</f>
        <v>1099895.1448333301</v>
      </c>
      <c r="K14" s="22">
        <f t="shared" si="1"/>
        <v>-0.28628973988816142</v>
      </c>
      <c r="L14" s="22">
        <f t="shared" si="2"/>
        <v>1.7566669965162873E-2</v>
      </c>
    </row>
    <row r="15" spans="1:12">
      <c r="A15" s="59"/>
      <c r="B15" s="12">
        <v>24</v>
      </c>
      <c r="C15" s="56" t="s">
        <v>17</v>
      </c>
      <c r="D15" s="56"/>
      <c r="E15" s="15">
        <f>VLOOKUP(C15,RA!B18:D50,3,0)</f>
        <v>449103.66220000002</v>
      </c>
      <c r="F15" s="25">
        <f>VLOOKUP(C15,RA!B19:I54,8,0)</f>
        <v>54227.919399999999</v>
      </c>
      <c r="G15" s="16">
        <f t="shared" si="0"/>
        <v>394875.74280000001</v>
      </c>
      <c r="H15" s="27">
        <f>RA!J19</f>
        <v>12.074699888742099</v>
      </c>
      <c r="I15" s="20">
        <f>VLOOKUP(B15,RMS!B:D,3,FALSE)</f>
        <v>449103.70165555598</v>
      </c>
      <c r="J15" s="21">
        <f>VLOOKUP(B15,RMS!B:E,4,FALSE)</f>
        <v>394875.74262307701</v>
      </c>
      <c r="K15" s="22">
        <f t="shared" si="1"/>
        <v>-3.9455555961467326E-2</v>
      </c>
      <c r="L15" s="22">
        <f t="shared" si="2"/>
        <v>1.7692300025373697E-4</v>
      </c>
    </row>
    <row r="16" spans="1:12">
      <c r="A16" s="59"/>
      <c r="B16" s="12">
        <v>25</v>
      </c>
      <c r="C16" s="56" t="s">
        <v>18</v>
      </c>
      <c r="D16" s="56"/>
      <c r="E16" s="15">
        <f>VLOOKUP(C16,RA!B20:D51,3,0)</f>
        <v>721331.71799999999</v>
      </c>
      <c r="F16" s="25">
        <f>VLOOKUP(C16,RA!B20:I55,8,0)</f>
        <v>59180.2834</v>
      </c>
      <c r="G16" s="16">
        <f t="shared" si="0"/>
        <v>662151.43460000004</v>
      </c>
      <c r="H16" s="27">
        <f>RA!J20</f>
        <v>8.2043090471726607</v>
      </c>
      <c r="I16" s="20">
        <f>VLOOKUP(B16,RMS!B:D,3,FALSE)</f>
        <v>721331.72069999995</v>
      </c>
      <c r="J16" s="21">
        <f>VLOOKUP(B16,RMS!B:E,4,FALSE)</f>
        <v>662151.43460000004</v>
      </c>
      <c r="K16" s="22">
        <f t="shared" si="1"/>
        <v>-2.6999999536201358E-3</v>
      </c>
      <c r="L16" s="22">
        <f t="shared" si="2"/>
        <v>0</v>
      </c>
    </row>
    <row r="17" spans="1:12">
      <c r="A17" s="59"/>
      <c r="B17" s="12">
        <v>26</v>
      </c>
      <c r="C17" s="56" t="s">
        <v>19</v>
      </c>
      <c r="D17" s="56"/>
      <c r="E17" s="15">
        <f>VLOOKUP(C17,RA!B20:D52,3,0)</f>
        <v>264500.93040000001</v>
      </c>
      <c r="F17" s="25">
        <f>VLOOKUP(C17,RA!B21:I56,8,0)</f>
        <v>34582.873299999999</v>
      </c>
      <c r="G17" s="16">
        <f t="shared" si="0"/>
        <v>229918.05710000001</v>
      </c>
      <c r="H17" s="27">
        <f>RA!J21</f>
        <v>13.074764329827101</v>
      </c>
      <c r="I17" s="20">
        <f>VLOOKUP(B17,RMS!B:D,3,FALSE)</f>
        <v>264500.764801051</v>
      </c>
      <c r="J17" s="21">
        <f>VLOOKUP(B17,RMS!B:E,4,FALSE)</f>
        <v>229918.05707578899</v>
      </c>
      <c r="K17" s="22">
        <f t="shared" si="1"/>
        <v>0.16559894901001826</v>
      </c>
      <c r="L17" s="22">
        <f t="shared" si="2"/>
        <v>2.421101089566946E-5</v>
      </c>
    </row>
    <row r="18" spans="1:12">
      <c r="A18" s="59"/>
      <c r="B18" s="12">
        <v>27</v>
      </c>
      <c r="C18" s="56" t="s">
        <v>20</v>
      </c>
      <c r="D18" s="56"/>
      <c r="E18" s="15">
        <f>VLOOKUP(C18,RA!B22:D53,3,0)</f>
        <v>998776.48470000003</v>
      </c>
      <c r="F18" s="25">
        <f>VLOOKUP(C18,RA!B22:I57,8,0)</f>
        <v>118544.1259</v>
      </c>
      <c r="G18" s="16">
        <f t="shared" si="0"/>
        <v>880232.35880000005</v>
      </c>
      <c r="H18" s="27">
        <f>RA!J22</f>
        <v>11.8689344128488</v>
      </c>
      <c r="I18" s="20">
        <f>VLOOKUP(B18,RMS!B:D,3,FALSE)</f>
        <v>998776.48116666696</v>
      </c>
      <c r="J18" s="21">
        <f>VLOOKUP(B18,RMS!B:E,4,FALSE)</f>
        <v>880232.35679999995</v>
      </c>
      <c r="K18" s="22">
        <f t="shared" si="1"/>
        <v>3.5333330743014812E-3</v>
      </c>
      <c r="L18" s="22">
        <f t="shared" si="2"/>
        <v>2.0000000949949026E-3</v>
      </c>
    </row>
    <row r="19" spans="1:12">
      <c r="A19" s="59"/>
      <c r="B19" s="12">
        <v>29</v>
      </c>
      <c r="C19" s="56" t="s">
        <v>21</v>
      </c>
      <c r="D19" s="56"/>
      <c r="E19" s="15">
        <f>VLOOKUP(C19,RA!B22:D54,3,0)</f>
        <v>2134946.3679999998</v>
      </c>
      <c r="F19" s="25">
        <f>VLOOKUP(C19,RA!B23:I58,8,0)</f>
        <v>105053.3875</v>
      </c>
      <c r="G19" s="16">
        <f t="shared" si="0"/>
        <v>2029892.9804999998</v>
      </c>
      <c r="H19" s="27">
        <f>RA!J23</f>
        <v>4.9206569811125096</v>
      </c>
      <c r="I19" s="20">
        <f>VLOOKUP(B19,RMS!B:D,3,FALSE)</f>
        <v>2134947.0666999999</v>
      </c>
      <c r="J19" s="21">
        <f>VLOOKUP(B19,RMS!B:E,4,FALSE)</f>
        <v>2029893.0109546999</v>
      </c>
      <c r="K19" s="22">
        <f t="shared" si="1"/>
        <v>-0.69870000006631017</v>
      </c>
      <c r="L19" s="22">
        <f t="shared" si="2"/>
        <v>-3.045470011420548E-2</v>
      </c>
    </row>
    <row r="20" spans="1:12">
      <c r="A20" s="59"/>
      <c r="B20" s="12">
        <v>31</v>
      </c>
      <c r="C20" s="56" t="s">
        <v>22</v>
      </c>
      <c r="D20" s="56"/>
      <c r="E20" s="15">
        <f>VLOOKUP(C20,RA!B24:D55,3,0)</f>
        <v>191241.8737</v>
      </c>
      <c r="F20" s="25">
        <f>VLOOKUP(C20,RA!B24:I59,8,0)</f>
        <v>32854.533900000002</v>
      </c>
      <c r="G20" s="16">
        <f t="shared" si="0"/>
        <v>158387.33979999999</v>
      </c>
      <c r="H20" s="27">
        <f>RA!J24</f>
        <v>17.179571222743199</v>
      </c>
      <c r="I20" s="20">
        <f>VLOOKUP(B20,RMS!B:D,3,FALSE)</f>
        <v>191241.861668278</v>
      </c>
      <c r="J20" s="21">
        <f>VLOOKUP(B20,RMS!B:E,4,FALSE)</f>
        <v>158387.33591731201</v>
      </c>
      <c r="K20" s="22">
        <f t="shared" si="1"/>
        <v>1.2031721998937428E-2</v>
      </c>
      <c r="L20" s="22">
        <f t="shared" si="2"/>
        <v>3.8826879754196852E-3</v>
      </c>
    </row>
    <row r="21" spans="1:12">
      <c r="A21" s="59"/>
      <c r="B21" s="12">
        <v>32</v>
      </c>
      <c r="C21" s="56" t="s">
        <v>23</v>
      </c>
      <c r="D21" s="56"/>
      <c r="E21" s="15">
        <f>VLOOKUP(C21,RA!B24:D56,3,0)</f>
        <v>156994.0343</v>
      </c>
      <c r="F21" s="25">
        <f>VLOOKUP(C21,RA!B25:I60,8,0)</f>
        <v>13179.2055</v>
      </c>
      <c r="G21" s="16">
        <f t="shared" si="0"/>
        <v>143814.82879999999</v>
      </c>
      <c r="H21" s="27">
        <f>RA!J25</f>
        <v>8.3947173908633008</v>
      </c>
      <c r="I21" s="20">
        <f>VLOOKUP(B21,RMS!B:D,3,FALSE)</f>
        <v>156994.03918311</v>
      </c>
      <c r="J21" s="21">
        <f>VLOOKUP(B21,RMS!B:E,4,FALSE)</f>
        <v>143814.83302637501</v>
      </c>
      <c r="K21" s="22">
        <f t="shared" si="1"/>
        <v>-4.8831099993549287E-3</v>
      </c>
      <c r="L21" s="22">
        <f t="shared" si="2"/>
        <v>-4.2263750219717622E-3</v>
      </c>
    </row>
    <row r="22" spans="1:12">
      <c r="A22" s="59"/>
      <c r="B22" s="12">
        <v>33</v>
      </c>
      <c r="C22" s="56" t="s">
        <v>24</v>
      </c>
      <c r="D22" s="56"/>
      <c r="E22" s="15">
        <f>VLOOKUP(C22,RA!B26:D57,3,0)</f>
        <v>474879.12880000001</v>
      </c>
      <c r="F22" s="25">
        <f>VLOOKUP(C22,RA!B26:I61,8,0)</f>
        <v>98756.281400000007</v>
      </c>
      <c r="G22" s="16">
        <f t="shared" si="0"/>
        <v>376122.84739999997</v>
      </c>
      <c r="H22" s="27">
        <f>RA!J26</f>
        <v>20.796087974965999</v>
      </c>
      <c r="I22" s="20">
        <f>VLOOKUP(B22,RMS!B:D,3,FALSE)</f>
        <v>474879.09593921801</v>
      </c>
      <c r="J22" s="21">
        <f>VLOOKUP(B22,RMS!B:E,4,FALSE)</f>
        <v>376122.826841389</v>
      </c>
      <c r="K22" s="22">
        <f t="shared" si="1"/>
        <v>3.2860781997442245E-2</v>
      </c>
      <c r="L22" s="22">
        <f t="shared" si="2"/>
        <v>2.0558610965963453E-2</v>
      </c>
    </row>
    <row r="23" spans="1:12">
      <c r="A23" s="59"/>
      <c r="B23" s="12">
        <v>34</v>
      </c>
      <c r="C23" s="56" t="s">
        <v>25</v>
      </c>
      <c r="D23" s="56"/>
      <c r="E23" s="15">
        <f>VLOOKUP(C23,RA!B26:D58,3,0)</f>
        <v>201405.60500000001</v>
      </c>
      <c r="F23" s="25">
        <f>VLOOKUP(C23,RA!B27:I62,8,0)</f>
        <v>172266.7978</v>
      </c>
      <c r="G23" s="16">
        <f t="shared" si="0"/>
        <v>29138.80720000001</v>
      </c>
      <c r="H23" s="27">
        <f>RA!J27</f>
        <v>85.532275926481802</v>
      </c>
      <c r="I23" s="20">
        <f>VLOOKUP(B23,RMS!B:D,3,FALSE)</f>
        <v>201405.51167251301</v>
      </c>
      <c r="J23" s="21">
        <f>VLOOKUP(B23,RMS!B:E,4,FALSE)</f>
        <v>29138.809302212601</v>
      </c>
      <c r="K23" s="22">
        <f t="shared" si="1"/>
        <v>9.3327487003989518E-2</v>
      </c>
      <c r="L23" s="22">
        <f t="shared" si="2"/>
        <v>-2.1022125911258627E-3</v>
      </c>
    </row>
    <row r="24" spans="1:12">
      <c r="A24" s="59"/>
      <c r="B24" s="12">
        <v>35</v>
      </c>
      <c r="C24" s="56" t="s">
        <v>26</v>
      </c>
      <c r="D24" s="56"/>
      <c r="E24" s="15">
        <f>VLOOKUP(C24,RA!B28:D59,3,0)</f>
        <v>771847.40009999997</v>
      </c>
      <c r="F24" s="25">
        <f>VLOOKUP(C24,RA!B28:I63,8,0)</f>
        <v>48598.961499999998</v>
      </c>
      <c r="G24" s="16">
        <f t="shared" si="0"/>
        <v>723248.43859999999</v>
      </c>
      <c r="H24" s="27">
        <f>RA!J28</f>
        <v>6.2964468745640101</v>
      </c>
      <c r="I24" s="20">
        <f>VLOOKUP(B24,RMS!B:D,3,FALSE)</f>
        <v>771847.39979911502</v>
      </c>
      <c r="J24" s="21">
        <f>VLOOKUP(B24,RMS!B:E,4,FALSE)</f>
        <v>723248.41932300897</v>
      </c>
      <c r="K24" s="22">
        <f t="shared" si="1"/>
        <v>3.0088494531810284E-4</v>
      </c>
      <c r="L24" s="22">
        <f t="shared" si="2"/>
        <v>1.927699102088809E-2</v>
      </c>
    </row>
    <row r="25" spans="1:12">
      <c r="A25" s="59"/>
      <c r="B25" s="12">
        <v>36</v>
      </c>
      <c r="C25" s="56" t="s">
        <v>27</v>
      </c>
      <c r="D25" s="56"/>
      <c r="E25" s="15">
        <f>VLOOKUP(C25,RA!B28:D60,3,0)</f>
        <v>687290.84490000003</v>
      </c>
      <c r="F25" s="25">
        <f>VLOOKUP(C25,RA!B29:I64,8,0)</f>
        <v>85851.396099999998</v>
      </c>
      <c r="G25" s="16">
        <f t="shared" si="0"/>
        <v>601439.44880000001</v>
      </c>
      <c r="H25" s="27">
        <f>RA!J29</f>
        <v>12.491275962288</v>
      </c>
      <c r="I25" s="20">
        <f>VLOOKUP(B25,RMS!B:D,3,FALSE)</f>
        <v>687290.84333185805</v>
      </c>
      <c r="J25" s="21">
        <f>VLOOKUP(B25,RMS!B:E,4,FALSE)</f>
        <v>601439.41915734299</v>
      </c>
      <c r="K25" s="22">
        <f t="shared" si="1"/>
        <v>1.5681419754400849E-3</v>
      </c>
      <c r="L25" s="22">
        <f t="shared" si="2"/>
        <v>2.9642657027579844E-2</v>
      </c>
    </row>
    <row r="26" spans="1:12">
      <c r="A26" s="59"/>
      <c r="B26" s="12">
        <v>37</v>
      </c>
      <c r="C26" s="56" t="s">
        <v>28</v>
      </c>
      <c r="D26" s="56"/>
      <c r="E26" s="15">
        <f>VLOOKUP(C26,RA!B30:D61,3,0)</f>
        <v>1026028.2635999999</v>
      </c>
      <c r="F26" s="25">
        <f>VLOOKUP(C26,RA!B30:I65,8,0)</f>
        <v>116480.25689999999</v>
      </c>
      <c r="G26" s="16">
        <f t="shared" si="0"/>
        <v>909548.00669999991</v>
      </c>
      <c r="H26" s="27">
        <f>RA!J30</f>
        <v>11.352538817138299</v>
      </c>
      <c r="I26" s="20">
        <f>VLOOKUP(B26,RMS!B:D,3,FALSE)</f>
        <v>1026028.25433982</v>
      </c>
      <c r="J26" s="21">
        <f>VLOOKUP(B26,RMS!B:E,4,FALSE)</f>
        <v>909548.00326419505</v>
      </c>
      <c r="K26" s="22">
        <f t="shared" si="1"/>
        <v>9.260179940611124E-3</v>
      </c>
      <c r="L26" s="22">
        <f t="shared" si="2"/>
        <v>3.4358048578724265E-3</v>
      </c>
    </row>
    <row r="27" spans="1:12">
      <c r="A27" s="59"/>
      <c r="B27" s="12">
        <v>38</v>
      </c>
      <c r="C27" s="56" t="s">
        <v>29</v>
      </c>
      <c r="D27" s="56"/>
      <c r="E27" s="15">
        <f>VLOOKUP(C27,RA!B30:D62,3,0)</f>
        <v>565760.02690000006</v>
      </c>
      <c r="F27" s="25">
        <f>VLOOKUP(C27,RA!B31:I66,8,0)</f>
        <v>41713.542600000001</v>
      </c>
      <c r="G27" s="16">
        <f t="shared" si="0"/>
        <v>524046.48430000007</v>
      </c>
      <c r="H27" s="27">
        <f>RA!J31</f>
        <v>7.3730098657841401</v>
      </c>
      <c r="I27" s="20">
        <f>VLOOKUP(B27,RMS!B:D,3,FALSE)</f>
        <v>565760.03823008796</v>
      </c>
      <c r="J27" s="21">
        <f>VLOOKUP(B27,RMS!B:E,4,FALSE)</f>
        <v>524046.50810708001</v>
      </c>
      <c r="K27" s="22">
        <f t="shared" si="1"/>
        <v>-1.1330087902024388E-2</v>
      </c>
      <c r="L27" s="22">
        <f t="shared" si="2"/>
        <v>-2.3807079938706011E-2</v>
      </c>
    </row>
    <row r="28" spans="1:12">
      <c r="A28" s="59"/>
      <c r="B28" s="12">
        <v>39</v>
      </c>
      <c r="C28" s="56" t="s">
        <v>30</v>
      </c>
      <c r="D28" s="56"/>
      <c r="E28" s="15">
        <f>VLOOKUP(C28,RA!B32:D63,3,0)</f>
        <v>118766.3964</v>
      </c>
      <c r="F28" s="25">
        <f>VLOOKUP(C28,RA!B32:I67,8,0)</f>
        <v>37803.7503</v>
      </c>
      <c r="G28" s="16">
        <f t="shared" si="0"/>
        <v>80962.646099999998</v>
      </c>
      <c r="H28" s="27">
        <f>RA!J32</f>
        <v>31.8303421219236</v>
      </c>
      <c r="I28" s="20">
        <f>VLOOKUP(B28,RMS!B:D,3,FALSE)</f>
        <v>118766.340687694</v>
      </c>
      <c r="J28" s="21">
        <f>VLOOKUP(B28,RMS!B:E,4,FALSE)</f>
        <v>80962.629148962704</v>
      </c>
      <c r="K28" s="22">
        <f t="shared" si="1"/>
        <v>5.5712305998895317E-2</v>
      </c>
      <c r="L28" s="22">
        <f t="shared" si="2"/>
        <v>1.6951037294347771E-2</v>
      </c>
    </row>
    <row r="29" spans="1:12">
      <c r="A29" s="59"/>
      <c r="B29" s="12">
        <v>40</v>
      </c>
      <c r="C29" s="56" t="s">
        <v>31</v>
      </c>
      <c r="D29" s="56"/>
      <c r="E29" s="15">
        <f>VLOOKUP(C29,RA!B32:D64,3,0)</f>
        <v>16.666699999999999</v>
      </c>
      <c r="F29" s="25">
        <f>VLOOKUP(C29,RA!B33:I68,8,0)</f>
        <v>2.2465999999999999</v>
      </c>
      <c r="G29" s="16">
        <f t="shared" si="0"/>
        <v>14.420099999999998</v>
      </c>
      <c r="H29" s="27">
        <f>RA!J33</f>
        <v>13.4795730408539</v>
      </c>
      <c r="I29" s="20">
        <f>VLOOKUP(B29,RMS!B:D,3,FALSE)</f>
        <v>16.666699999999999</v>
      </c>
      <c r="J29" s="21">
        <f>VLOOKUP(B29,RMS!B:E,4,FALSE)</f>
        <v>14.4201</v>
      </c>
      <c r="K29" s="22">
        <f t="shared" si="1"/>
        <v>0</v>
      </c>
      <c r="L29" s="22">
        <f t="shared" si="2"/>
        <v>0</v>
      </c>
    </row>
    <row r="30" spans="1:12">
      <c r="A30" s="59"/>
      <c r="B30" s="12">
        <v>41</v>
      </c>
      <c r="C30" s="56" t="s">
        <v>36</v>
      </c>
      <c r="D30" s="56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59"/>
      <c r="B31" s="12">
        <v>42</v>
      </c>
      <c r="C31" s="56" t="s">
        <v>32</v>
      </c>
      <c r="D31" s="56"/>
      <c r="E31" s="15">
        <f>VLOOKUP(C31,RA!B34:D66,3,0)</f>
        <v>94906.167799999996</v>
      </c>
      <c r="F31" s="25">
        <f>VLOOKUP(C31,RA!B35:I70,8,0)</f>
        <v>8608.1939999999995</v>
      </c>
      <c r="G31" s="16">
        <f t="shared" si="0"/>
        <v>86297.973799999992</v>
      </c>
      <c r="H31" s="27">
        <f>RA!J35</f>
        <v>9.0702155608478794</v>
      </c>
      <c r="I31" s="20">
        <f>VLOOKUP(B31,RMS!B:D,3,FALSE)</f>
        <v>94906.167300000001</v>
      </c>
      <c r="J31" s="21">
        <f>VLOOKUP(B31,RMS!B:E,4,FALSE)</f>
        <v>86297.9761</v>
      </c>
      <c r="K31" s="22">
        <f t="shared" si="1"/>
        <v>4.999999946448952E-4</v>
      </c>
      <c r="L31" s="22">
        <f t="shared" si="2"/>
        <v>-2.3000000073807314E-3</v>
      </c>
    </row>
    <row r="32" spans="1:12">
      <c r="A32" s="59"/>
      <c r="B32" s="12">
        <v>71</v>
      </c>
      <c r="C32" s="56" t="s">
        <v>37</v>
      </c>
      <c r="D32" s="56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59"/>
      <c r="B33" s="12">
        <v>72</v>
      </c>
      <c r="C33" s="56" t="s">
        <v>38</v>
      </c>
      <c r="D33" s="56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59"/>
      <c r="B34" s="12">
        <v>73</v>
      </c>
      <c r="C34" s="56" t="s">
        <v>39</v>
      </c>
      <c r="D34" s="56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59"/>
      <c r="B35" s="12">
        <v>75</v>
      </c>
      <c r="C35" s="56" t="s">
        <v>33</v>
      </c>
      <c r="D35" s="56"/>
      <c r="E35" s="15">
        <f>VLOOKUP(C35,RA!B8:D70,3,0)</f>
        <v>152435.89720000001</v>
      </c>
      <c r="F35" s="25">
        <f>VLOOKUP(C35,RA!B8:I74,8,0)</f>
        <v>6668.7981</v>
      </c>
      <c r="G35" s="16">
        <f t="shared" si="0"/>
        <v>145767.09909999999</v>
      </c>
      <c r="H35" s="27">
        <f>RA!J39</f>
        <v>4.3748213002940899</v>
      </c>
      <c r="I35" s="20">
        <f>VLOOKUP(B35,RMS!B:D,3,FALSE)</f>
        <v>152435.897435897</v>
      </c>
      <c r="J35" s="21">
        <f>VLOOKUP(B35,RMS!B:E,4,FALSE)</f>
        <v>145767.102564103</v>
      </c>
      <c r="K35" s="22">
        <f t="shared" si="1"/>
        <v>-2.3589699412696064E-4</v>
      </c>
      <c r="L35" s="22">
        <f t="shared" si="2"/>
        <v>-3.4641030069906265E-3</v>
      </c>
    </row>
    <row r="36" spans="1:12">
      <c r="A36" s="59"/>
      <c r="B36" s="12">
        <v>76</v>
      </c>
      <c r="C36" s="56" t="s">
        <v>34</v>
      </c>
      <c r="D36" s="56"/>
      <c r="E36" s="15">
        <f>VLOOKUP(C36,RA!B8:D71,3,0)</f>
        <v>307589.49699999997</v>
      </c>
      <c r="F36" s="25">
        <f>VLOOKUP(C36,RA!B8:I75,8,0)</f>
        <v>18833.7716</v>
      </c>
      <c r="G36" s="16">
        <f t="shared" si="0"/>
        <v>288755.7254</v>
      </c>
      <c r="H36" s="27">
        <f>RA!J40</f>
        <v>6.1230216843197303</v>
      </c>
      <c r="I36" s="20">
        <f>VLOOKUP(B36,RMS!B:D,3,FALSE)</f>
        <v>307589.49279487203</v>
      </c>
      <c r="J36" s="21">
        <f>VLOOKUP(B36,RMS!B:E,4,FALSE)</f>
        <v>288755.72467008501</v>
      </c>
      <c r="K36" s="22">
        <f t="shared" si="1"/>
        <v>4.2051279451698065E-3</v>
      </c>
      <c r="L36" s="22">
        <f t="shared" si="2"/>
        <v>7.2991498745977879E-4</v>
      </c>
    </row>
    <row r="37" spans="1:12">
      <c r="A37" s="59"/>
      <c r="B37" s="12">
        <v>77</v>
      </c>
      <c r="C37" s="56" t="s">
        <v>40</v>
      </c>
      <c r="D37" s="5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59"/>
      <c r="B38" s="12">
        <v>78</v>
      </c>
      <c r="C38" s="56" t="s">
        <v>41</v>
      </c>
      <c r="D38" s="5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59"/>
      <c r="B39" s="12">
        <v>99</v>
      </c>
      <c r="C39" s="56" t="s">
        <v>35</v>
      </c>
      <c r="D39" s="56"/>
      <c r="E39" s="15">
        <f>VLOOKUP(C39,RA!B8:D74,3,0)</f>
        <v>12334.842199999999</v>
      </c>
      <c r="F39" s="25">
        <f>VLOOKUP(C39,RA!B8:I78,8,0)</f>
        <v>1831.9295999999999</v>
      </c>
      <c r="G39" s="16">
        <f t="shared" si="0"/>
        <v>10502.9126</v>
      </c>
      <c r="H39" s="27">
        <f>RA!J43</f>
        <v>14.8516662823623</v>
      </c>
      <c r="I39" s="20">
        <f>VLOOKUP(B39,RMS!B:D,3,FALSE)</f>
        <v>12334.8422963467</v>
      </c>
      <c r="J39" s="21">
        <f>VLOOKUP(B39,RMS!B:E,4,FALSE)</f>
        <v>10502.912563346201</v>
      </c>
      <c r="K39" s="22">
        <f t="shared" si="1"/>
        <v>-9.6346700956928544E-5</v>
      </c>
      <c r="L39" s="22">
        <f t="shared" si="2"/>
        <v>3.6653798815677874E-5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.75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6" width="9.25" style="34" bestFit="1" customWidth="1"/>
    <col min="17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35" t="s">
        <v>47</v>
      </c>
      <c r="W1" s="64"/>
    </row>
    <row r="2" spans="1:23" ht="12.7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35"/>
      <c r="W2" s="64"/>
    </row>
    <row r="3" spans="1:23" ht="23.25" thickBo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36" t="s">
        <v>48</v>
      </c>
      <c r="W3" s="64"/>
    </row>
    <row r="4" spans="1:23" ht="12.75" thickTop="1" thickBo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W4" s="64"/>
    </row>
    <row r="5" spans="1:23" ht="12.75" thickTop="1" thickBot="1">
      <c r="A5" s="37"/>
      <c r="B5" s="38"/>
      <c r="C5" s="39"/>
      <c r="D5" s="40" t="s">
        <v>0</v>
      </c>
      <c r="E5" s="40" t="s">
        <v>60</v>
      </c>
      <c r="F5" s="40" t="s">
        <v>61</v>
      </c>
      <c r="G5" s="40" t="s">
        <v>49</v>
      </c>
      <c r="H5" s="40" t="s">
        <v>50</v>
      </c>
      <c r="I5" s="40" t="s">
        <v>1</v>
      </c>
      <c r="J5" s="40" t="s">
        <v>2</v>
      </c>
      <c r="K5" s="40" t="s">
        <v>51</v>
      </c>
      <c r="L5" s="40" t="s">
        <v>52</v>
      </c>
      <c r="M5" s="40" t="s">
        <v>53</v>
      </c>
      <c r="N5" s="40" t="s">
        <v>54</v>
      </c>
      <c r="O5" s="40" t="s">
        <v>55</v>
      </c>
      <c r="P5" s="40" t="s">
        <v>62</v>
      </c>
      <c r="Q5" s="40" t="s">
        <v>63</v>
      </c>
      <c r="R5" s="40" t="s">
        <v>56</v>
      </c>
      <c r="S5" s="40" t="s">
        <v>57</v>
      </c>
      <c r="T5" s="40" t="s">
        <v>58</v>
      </c>
      <c r="U5" s="41" t="s">
        <v>59</v>
      </c>
    </row>
    <row r="6" spans="1:23" ht="12" thickBot="1">
      <c r="A6" s="42" t="s">
        <v>3</v>
      </c>
      <c r="B6" s="65" t="s">
        <v>4</v>
      </c>
      <c r="C6" s="66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3" ht="12" thickBot="1">
      <c r="A7" s="67" t="s">
        <v>5</v>
      </c>
      <c r="B7" s="68"/>
      <c r="C7" s="69"/>
      <c r="D7" s="44">
        <v>13112317.0415</v>
      </c>
      <c r="E7" s="44">
        <v>12555943</v>
      </c>
      <c r="F7" s="45">
        <v>104.431160937096</v>
      </c>
      <c r="G7" s="44">
        <v>16666446.2404</v>
      </c>
      <c r="H7" s="45">
        <v>-21.3250572295651</v>
      </c>
      <c r="I7" s="44">
        <v>1567263.2794999999</v>
      </c>
      <c r="J7" s="45">
        <v>11.9526036057523</v>
      </c>
      <c r="K7" s="44">
        <v>2151600.4295000001</v>
      </c>
      <c r="L7" s="45">
        <v>12.909773316188099</v>
      </c>
      <c r="M7" s="45">
        <v>-0.27158255872620002</v>
      </c>
      <c r="N7" s="44">
        <v>227797842.05399999</v>
      </c>
      <c r="O7" s="44">
        <v>2856981138.9689002</v>
      </c>
      <c r="P7" s="44">
        <v>802765</v>
      </c>
      <c r="Q7" s="44">
        <v>1267669</v>
      </c>
      <c r="R7" s="45">
        <v>-36.673926711152497</v>
      </c>
      <c r="S7" s="44">
        <v>16.333942114441999</v>
      </c>
      <c r="T7" s="44">
        <v>17.3982358914669</v>
      </c>
      <c r="U7" s="46">
        <v>-6.5158414886505103</v>
      </c>
    </row>
    <row r="8" spans="1:23" ht="12" thickBot="1">
      <c r="A8" s="70">
        <v>41771</v>
      </c>
      <c r="B8" s="60" t="s">
        <v>6</v>
      </c>
      <c r="C8" s="61"/>
      <c r="D8" s="47">
        <v>501979.40299999999</v>
      </c>
      <c r="E8" s="47">
        <v>455682</v>
      </c>
      <c r="F8" s="48">
        <v>110.160024534654</v>
      </c>
      <c r="G8" s="47">
        <v>505475.42709999997</v>
      </c>
      <c r="H8" s="48">
        <v>-0.69163087116960198</v>
      </c>
      <c r="I8" s="47">
        <v>114608.9279</v>
      </c>
      <c r="J8" s="48">
        <v>22.831400494733</v>
      </c>
      <c r="K8" s="47">
        <v>119704.2283</v>
      </c>
      <c r="L8" s="48">
        <v>23.681512865375801</v>
      </c>
      <c r="M8" s="48">
        <v>-4.2565751204964003E-2</v>
      </c>
      <c r="N8" s="47">
        <v>7158478.1009</v>
      </c>
      <c r="O8" s="47">
        <v>112770506.6873</v>
      </c>
      <c r="P8" s="47">
        <v>22443</v>
      </c>
      <c r="Q8" s="47">
        <v>34300</v>
      </c>
      <c r="R8" s="48">
        <v>-34.568513119533499</v>
      </c>
      <c r="S8" s="47">
        <v>22.366858396827499</v>
      </c>
      <c r="T8" s="47">
        <v>21.742761154518998</v>
      </c>
      <c r="U8" s="49">
        <v>2.7902767176148702</v>
      </c>
    </row>
    <row r="9" spans="1:23" ht="12" thickBot="1">
      <c r="A9" s="71"/>
      <c r="B9" s="60" t="s">
        <v>7</v>
      </c>
      <c r="C9" s="61"/>
      <c r="D9" s="47">
        <v>65059.181100000002</v>
      </c>
      <c r="E9" s="47">
        <v>55546</v>
      </c>
      <c r="F9" s="48">
        <v>117.126671767544</v>
      </c>
      <c r="G9" s="47">
        <v>100214.3518</v>
      </c>
      <c r="H9" s="48">
        <v>-35.079976139705003</v>
      </c>
      <c r="I9" s="47">
        <v>14530.496300000001</v>
      </c>
      <c r="J9" s="48">
        <v>22.334274816133501</v>
      </c>
      <c r="K9" s="47">
        <v>22665.549200000001</v>
      </c>
      <c r="L9" s="48">
        <v>22.6170691052656</v>
      </c>
      <c r="M9" s="48">
        <v>-0.35891708725946098</v>
      </c>
      <c r="N9" s="47">
        <v>1275507.3698</v>
      </c>
      <c r="O9" s="47">
        <v>18994028.718800001</v>
      </c>
      <c r="P9" s="47">
        <v>3812</v>
      </c>
      <c r="Q9" s="47">
        <v>8130</v>
      </c>
      <c r="R9" s="48">
        <v>-53.111931119311201</v>
      </c>
      <c r="S9" s="47">
        <v>17.066941526757599</v>
      </c>
      <c r="T9" s="47">
        <v>16.8901639360394</v>
      </c>
      <c r="U9" s="49">
        <v>1.0357895141381701</v>
      </c>
    </row>
    <row r="10" spans="1:23" ht="12" thickBot="1">
      <c r="A10" s="71"/>
      <c r="B10" s="60" t="s">
        <v>8</v>
      </c>
      <c r="C10" s="61"/>
      <c r="D10" s="47">
        <v>102046.4887</v>
      </c>
      <c r="E10" s="47">
        <v>88812</v>
      </c>
      <c r="F10" s="48">
        <v>114.901689749133</v>
      </c>
      <c r="G10" s="47">
        <v>152799.96249999999</v>
      </c>
      <c r="H10" s="48">
        <v>-33.215632366401898</v>
      </c>
      <c r="I10" s="47">
        <v>22456.6139</v>
      </c>
      <c r="J10" s="48">
        <v>22.006258310385199</v>
      </c>
      <c r="K10" s="47">
        <v>42972.069199999998</v>
      </c>
      <c r="L10" s="48">
        <v>28.123088839108799</v>
      </c>
      <c r="M10" s="48">
        <v>-0.47741371737342397</v>
      </c>
      <c r="N10" s="47">
        <v>2015200.0183000001</v>
      </c>
      <c r="O10" s="47">
        <v>27043658.5458</v>
      </c>
      <c r="P10" s="47">
        <v>73451</v>
      </c>
      <c r="Q10" s="47">
        <v>120318</v>
      </c>
      <c r="R10" s="48">
        <v>-38.952608919696097</v>
      </c>
      <c r="S10" s="47">
        <v>1.38931381056759</v>
      </c>
      <c r="T10" s="47">
        <v>1.61789295699729</v>
      </c>
      <c r="U10" s="49">
        <v>-16.45266495525</v>
      </c>
    </row>
    <row r="11" spans="1:23" ht="12" thickBot="1">
      <c r="A11" s="71"/>
      <c r="B11" s="60" t="s">
        <v>9</v>
      </c>
      <c r="C11" s="61"/>
      <c r="D11" s="47">
        <v>54246.698700000001</v>
      </c>
      <c r="E11" s="47">
        <v>48342</v>
      </c>
      <c r="F11" s="48">
        <v>112.214427826735</v>
      </c>
      <c r="G11" s="47">
        <v>53706.669699999999</v>
      </c>
      <c r="H11" s="48">
        <v>1.0055157078563199</v>
      </c>
      <c r="I11" s="47">
        <v>9828.9866000000002</v>
      </c>
      <c r="J11" s="48">
        <v>18.119050256601099</v>
      </c>
      <c r="K11" s="47">
        <v>11997.361500000001</v>
      </c>
      <c r="L11" s="48">
        <v>22.338680776551701</v>
      </c>
      <c r="M11" s="48">
        <v>-0.18073764802369299</v>
      </c>
      <c r="N11" s="47">
        <v>717700.54390000005</v>
      </c>
      <c r="O11" s="47">
        <v>11513474.2302</v>
      </c>
      <c r="P11" s="47">
        <v>2695</v>
      </c>
      <c r="Q11" s="47">
        <v>4293</v>
      </c>
      <c r="R11" s="48">
        <v>-37.223386908921498</v>
      </c>
      <c r="S11" s="47">
        <v>20.128645157699399</v>
      </c>
      <c r="T11" s="47">
        <v>19.185932750989998</v>
      </c>
      <c r="U11" s="49">
        <v>4.68343695923748</v>
      </c>
    </row>
    <row r="12" spans="1:23" ht="12" thickBot="1">
      <c r="A12" s="71"/>
      <c r="B12" s="60" t="s">
        <v>10</v>
      </c>
      <c r="C12" s="61"/>
      <c r="D12" s="47">
        <v>115448.29120000001</v>
      </c>
      <c r="E12" s="47">
        <v>172600</v>
      </c>
      <c r="F12" s="48">
        <v>66.887770104287398</v>
      </c>
      <c r="G12" s="47">
        <v>194069.13529999999</v>
      </c>
      <c r="H12" s="48">
        <v>-40.511771219294999</v>
      </c>
      <c r="I12" s="47">
        <v>26522.770700000001</v>
      </c>
      <c r="J12" s="48">
        <v>22.973723061914001</v>
      </c>
      <c r="K12" s="47">
        <v>28346.580399999999</v>
      </c>
      <c r="L12" s="48">
        <v>14.6064341226546</v>
      </c>
      <c r="M12" s="48">
        <v>-6.4339672520075997E-2</v>
      </c>
      <c r="N12" s="47">
        <v>3047814.0751999998</v>
      </c>
      <c r="O12" s="47">
        <v>33845736.181699999</v>
      </c>
      <c r="P12" s="47">
        <v>1193</v>
      </c>
      <c r="Q12" s="47">
        <v>2929</v>
      </c>
      <c r="R12" s="48">
        <v>-59.269375213383398</v>
      </c>
      <c r="S12" s="47">
        <v>96.771409220452597</v>
      </c>
      <c r="T12" s="47">
        <v>141.28080716968199</v>
      </c>
      <c r="U12" s="49">
        <v>-45.994367869371501</v>
      </c>
    </row>
    <row r="13" spans="1:23" ht="12" thickBot="1">
      <c r="A13" s="71"/>
      <c r="B13" s="60" t="s">
        <v>11</v>
      </c>
      <c r="C13" s="61"/>
      <c r="D13" s="47">
        <v>228969.68119999999</v>
      </c>
      <c r="E13" s="47">
        <v>238926</v>
      </c>
      <c r="F13" s="48">
        <v>95.8328859981752</v>
      </c>
      <c r="G13" s="47">
        <v>295516.30450000003</v>
      </c>
      <c r="H13" s="48">
        <v>-22.518765390151302</v>
      </c>
      <c r="I13" s="47">
        <v>50142.17</v>
      </c>
      <c r="J13" s="48">
        <v>21.8990434616546</v>
      </c>
      <c r="K13" s="47">
        <v>81036.398300000001</v>
      </c>
      <c r="L13" s="48">
        <v>27.421972008316001</v>
      </c>
      <c r="M13" s="48">
        <v>-0.381238911749611</v>
      </c>
      <c r="N13" s="47">
        <v>3703340.6641000002</v>
      </c>
      <c r="O13" s="47">
        <v>55257395.843500003</v>
      </c>
      <c r="P13" s="47">
        <v>10067</v>
      </c>
      <c r="Q13" s="47">
        <v>16908</v>
      </c>
      <c r="R13" s="48">
        <v>-40.460137213153502</v>
      </c>
      <c r="S13" s="47">
        <v>22.744579437767001</v>
      </c>
      <c r="T13" s="47">
        <v>24.137457381121401</v>
      </c>
      <c r="U13" s="49">
        <v>-6.1239995541159598</v>
      </c>
    </row>
    <row r="14" spans="1:23" ht="12" thickBot="1">
      <c r="A14" s="71"/>
      <c r="B14" s="60" t="s">
        <v>12</v>
      </c>
      <c r="C14" s="61"/>
      <c r="D14" s="47">
        <v>115646.69620000001</v>
      </c>
      <c r="E14" s="47">
        <v>120938</v>
      </c>
      <c r="F14" s="48">
        <v>95.624779804528004</v>
      </c>
      <c r="G14" s="47">
        <v>177890.26790000001</v>
      </c>
      <c r="H14" s="48">
        <v>-34.9898689988987</v>
      </c>
      <c r="I14" s="47">
        <v>25221.467799999999</v>
      </c>
      <c r="J14" s="48">
        <v>21.8090690255274</v>
      </c>
      <c r="K14" s="47">
        <v>34791.628299999997</v>
      </c>
      <c r="L14" s="48">
        <v>19.5579155120267</v>
      </c>
      <c r="M14" s="48">
        <v>-0.275070784772669</v>
      </c>
      <c r="N14" s="47">
        <v>1993208.7331999999</v>
      </c>
      <c r="O14" s="47">
        <v>24525527.751600001</v>
      </c>
      <c r="P14" s="47">
        <v>1967</v>
      </c>
      <c r="Q14" s="47">
        <v>3350</v>
      </c>
      <c r="R14" s="48">
        <v>-41.283582089552198</v>
      </c>
      <c r="S14" s="47">
        <v>58.7934398576513</v>
      </c>
      <c r="T14" s="47">
        <v>60.317275701492498</v>
      </c>
      <c r="U14" s="49">
        <v>-2.5918467222376198</v>
      </c>
    </row>
    <row r="15" spans="1:23" ht="12" thickBot="1">
      <c r="A15" s="71"/>
      <c r="B15" s="60" t="s">
        <v>13</v>
      </c>
      <c r="C15" s="61"/>
      <c r="D15" s="47">
        <v>110201.0263</v>
      </c>
      <c r="E15" s="47">
        <v>103745</v>
      </c>
      <c r="F15" s="48">
        <v>106.222975854258</v>
      </c>
      <c r="G15" s="47">
        <v>128906.6796</v>
      </c>
      <c r="H15" s="48">
        <v>-14.511003896806599</v>
      </c>
      <c r="I15" s="47">
        <v>21596.740699999998</v>
      </c>
      <c r="J15" s="48">
        <v>19.597585816675799</v>
      </c>
      <c r="K15" s="47">
        <v>32116.051899999999</v>
      </c>
      <c r="L15" s="48">
        <v>24.914187534468201</v>
      </c>
      <c r="M15" s="48">
        <v>-0.32754060906222399</v>
      </c>
      <c r="N15" s="47">
        <v>1798440.4228000001</v>
      </c>
      <c r="O15" s="47">
        <v>19101925.481199998</v>
      </c>
      <c r="P15" s="47">
        <v>4002</v>
      </c>
      <c r="Q15" s="47">
        <v>5510</v>
      </c>
      <c r="R15" s="48">
        <v>-27.3684210526316</v>
      </c>
      <c r="S15" s="47">
        <v>27.536488330834601</v>
      </c>
      <c r="T15" s="47">
        <v>26.770135589836698</v>
      </c>
      <c r="U15" s="49">
        <v>2.7830445617852599</v>
      </c>
    </row>
    <row r="16" spans="1:23" ht="12" thickBot="1">
      <c r="A16" s="71"/>
      <c r="B16" s="60" t="s">
        <v>14</v>
      </c>
      <c r="C16" s="61"/>
      <c r="D16" s="47">
        <v>683622.60889999999</v>
      </c>
      <c r="E16" s="47">
        <v>673110</v>
      </c>
      <c r="F16" s="48">
        <v>101.56179657113999</v>
      </c>
      <c r="G16" s="47">
        <v>979869.90720000002</v>
      </c>
      <c r="H16" s="48">
        <v>-30.233329559689501</v>
      </c>
      <c r="I16" s="47">
        <v>10547.8536</v>
      </c>
      <c r="J16" s="48">
        <v>1.54293516081516</v>
      </c>
      <c r="K16" s="47">
        <v>90975.469400000002</v>
      </c>
      <c r="L16" s="48">
        <v>9.2844436523175204</v>
      </c>
      <c r="M16" s="48">
        <v>-0.88405826681010802</v>
      </c>
      <c r="N16" s="47">
        <v>12581403.7141</v>
      </c>
      <c r="O16" s="47">
        <v>142450473.01910001</v>
      </c>
      <c r="P16" s="47">
        <v>40299</v>
      </c>
      <c r="Q16" s="47">
        <v>67765</v>
      </c>
      <c r="R16" s="48">
        <v>-40.5312476942374</v>
      </c>
      <c r="S16" s="47">
        <v>16.963761108216101</v>
      </c>
      <c r="T16" s="47">
        <v>17.453539437762899</v>
      </c>
      <c r="U16" s="49">
        <v>-2.8872036479548999</v>
      </c>
    </row>
    <row r="17" spans="1:21" ht="12" thickBot="1">
      <c r="A17" s="71"/>
      <c r="B17" s="60" t="s">
        <v>15</v>
      </c>
      <c r="C17" s="61"/>
      <c r="D17" s="47">
        <v>538018.47210000001</v>
      </c>
      <c r="E17" s="47">
        <v>312684</v>
      </c>
      <c r="F17" s="48">
        <v>172.06459943585199</v>
      </c>
      <c r="G17" s="47">
        <v>381768.11910000001</v>
      </c>
      <c r="H17" s="48">
        <v>40.928077852166602</v>
      </c>
      <c r="I17" s="47">
        <v>49741.472800000003</v>
      </c>
      <c r="J17" s="48">
        <v>9.2453094790311798</v>
      </c>
      <c r="K17" s="47">
        <v>59614.729700000004</v>
      </c>
      <c r="L17" s="48">
        <v>15.615429030726499</v>
      </c>
      <c r="M17" s="48">
        <v>-0.16561774161663301</v>
      </c>
      <c r="N17" s="47">
        <v>11889466.1964</v>
      </c>
      <c r="O17" s="47">
        <v>158231547.96309999</v>
      </c>
      <c r="P17" s="47">
        <v>10653</v>
      </c>
      <c r="Q17" s="47">
        <v>15163</v>
      </c>
      <c r="R17" s="48">
        <v>-29.743454461518201</v>
      </c>
      <c r="S17" s="47">
        <v>50.503939932413402</v>
      </c>
      <c r="T17" s="47">
        <v>36.426801516850198</v>
      </c>
      <c r="U17" s="49">
        <v>27.873346979269002</v>
      </c>
    </row>
    <row r="18" spans="1:21" ht="12" thickBot="1">
      <c r="A18" s="71"/>
      <c r="B18" s="60" t="s">
        <v>16</v>
      </c>
      <c r="C18" s="61"/>
      <c r="D18" s="47">
        <v>1266922.6862000001</v>
      </c>
      <c r="E18" s="47">
        <v>1093458</v>
      </c>
      <c r="F18" s="48">
        <v>115.863863650913</v>
      </c>
      <c r="G18" s="47">
        <v>1791974.7572000001</v>
      </c>
      <c r="H18" s="48">
        <v>-29.300193481542401</v>
      </c>
      <c r="I18" s="47">
        <v>167027.5238</v>
      </c>
      <c r="J18" s="48">
        <v>13.183718755639401</v>
      </c>
      <c r="K18" s="47">
        <v>367236.98330000002</v>
      </c>
      <c r="L18" s="48">
        <v>20.493423907031801</v>
      </c>
      <c r="M18" s="48">
        <v>-0.54517782414209304</v>
      </c>
      <c r="N18" s="47">
        <v>22158968.9465</v>
      </c>
      <c r="O18" s="47">
        <v>378564684.26200002</v>
      </c>
      <c r="P18" s="47">
        <v>66548</v>
      </c>
      <c r="Q18" s="47">
        <v>126437</v>
      </c>
      <c r="R18" s="48">
        <v>-47.366672730292599</v>
      </c>
      <c r="S18" s="47">
        <v>19.037727447857201</v>
      </c>
      <c r="T18" s="47">
        <v>19.2981592816976</v>
      </c>
      <c r="U18" s="49">
        <v>-1.36797753068859</v>
      </c>
    </row>
    <row r="19" spans="1:21" ht="12" thickBot="1">
      <c r="A19" s="71"/>
      <c r="B19" s="60" t="s">
        <v>17</v>
      </c>
      <c r="C19" s="61"/>
      <c r="D19" s="47">
        <v>449103.66220000002</v>
      </c>
      <c r="E19" s="47">
        <v>424223</v>
      </c>
      <c r="F19" s="48">
        <v>105.864996051605</v>
      </c>
      <c r="G19" s="47">
        <v>695188.1642</v>
      </c>
      <c r="H19" s="48">
        <v>-35.398258295030999</v>
      </c>
      <c r="I19" s="47">
        <v>54227.919399999999</v>
      </c>
      <c r="J19" s="48">
        <v>12.074699888742099</v>
      </c>
      <c r="K19" s="47">
        <v>27485.916799999999</v>
      </c>
      <c r="L19" s="48">
        <v>3.9537377382754899</v>
      </c>
      <c r="M19" s="48">
        <v>0.97293471396959197</v>
      </c>
      <c r="N19" s="47">
        <v>8437005.3724000007</v>
      </c>
      <c r="O19" s="47">
        <v>119031015.49789999</v>
      </c>
      <c r="P19" s="47">
        <v>9438</v>
      </c>
      <c r="Q19" s="47">
        <v>17912</v>
      </c>
      <c r="R19" s="48">
        <v>-47.309066547565898</v>
      </c>
      <c r="S19" s="47">
        <v>47.584621974994697</v>
      </c>
      <c r="T19" s="47">
        <v>42.141250742518999</v>
      </c>
      <c r="U19" s="49">
        <v>11.439349534679801</v>
      </c>
    </row>
    <row r="20" spans="1:21" ht="12" thickBot="1">
      <c r="A20" s="71"/>
      <c r="B20" s="60" t="s">
        <v>18</v>
      </c>
      <c r="C20" s="61"/>
      <c r="D20" s="47">
        <v>721331.71799999999</v>
      </c>
      <c r="E20" s="47">
        <v>648805</v>
      </c>
      <c r="F20" s="48">
        <v>111.178507872165</v>
      </c>
      <c r="G20" s="47">
        <v>810146.93440000003</v>
      </c>
      <c r="H20" s="48">
        <v>-10.962852863940901</v>
      </c>
      <c r="I20" s="47">
        <v>59180.2834</v>
      </c>
      <c r="J20" s="48">
        <v>8.2043090471726607</v>
      </c>
      <c r="K20" s="47">
        <v>74257.558999999994</v>
      </c>
      <c r="L20" s="48">
        <v>9.1659371710140007</v>
      </c>
      <c r="M20" s="48">
        <v>-0.20304028038411501</v>
      </c>
      <c r="N20" s="47">
        <v>16091524.0244</v>
      </c>
      <c r="O20" s="47">
        <v>168149829.9418</v>
      </c>
      <c r="P20" s="47">
        <v>32029</v>
      </c>
      <c r="Q20" s="47">
        <v>47893</v>
      </c>
      <c r="R20" s="48">
        <v>-33.1238385567828</v>
      </c>
      <c r="S20" s="47">
        <v>22.521206344250501</v>
      </c>
      <c r="T20" s="47">
        <v>22.3349427348464</v>
      </c>
      <c r="U20" s="49">
        <v>0.82705875767461001</v>
      </c>
    </row>
    <row r="21" spans="1:21" ht="12" thickBot="1">
      <c r="A21" s="71"/>
      <c r="B21" s="60" t="s">
        <v>19</v>
      </c>
      <c r="C21" s="61"/>
      <c r="D21" s="47">
        <v>264500.93040000001</v>
      </c>
      <c r="E21" s="47">
        <v>238150</v>
      </c>
      <c r="F21" s="48">
        <v>111.064845853454</v>
      </c>
      <c r="G21" s="47">
        <v>327945.7905</v>
      </c>
      <c r="H21" s="48">
        <v>-19.346142544860601</v>
      </c>
      <c r="I21" s="47">
        <v>34582.873299999999</v>
      </c>
      <c r="J21" s="48">
        <v>13.074764329827101</v>
      </c>
      <c r="K21" s="47">
        <v>36598.559200000003</v>
      </c>
      <c r="L21" s="48">
        <v>11.1599417526294</v>
      </c>
      <c r="M21" s="48">
        <v>-5.5075553356755999E-2</v>
      </c>
      <c r="N21" s="47">
        <v>4760770.6434000004</v>
      </c>
      <c r="O21" s="47">
        <v>69016775.875200003</v>
      </c>
      <c r="P21" s="47">
        <v>23957</v>
      </c>
      <c r="Q21" s="47">
        <v>53578</v>
      </c>
      <c r="R21" s="48">
        <v>-55.285751614468602</v>
      </c>
      <c r="S21" s="47">
        <v>11.040653270442901</v>
      </c>
      <c r="T21" s="47">
        <v>20.050927944305499</v>
      </c>
      <c r="U21" s="49">
        <v>-81.6099777173891</v>
      </c>
    </row>
    <row r="22" spans="1:21" ht="12" thickBot="1">
      <c r="A22" s="71"/>
      <c r="B22" s="60" t="s">
        <v>20</v>
      </c>
      <c r="C22" s="61"/>
      <c r="D22" s="47">
        <v>998776.48470000003</v>
      </c>
      <c r="E22" s="47">
        <v>851864</v>
      </c>
      <c r="F22" s="48">
        <v>117.246002260924</v>
      </c>
      <c r="G22" s="47">
        <v>1167257.5172999999</v>
      </c>
      <c r="H22" s="48">
        <v>-14.433921401484399</v>
      </c>
      <c r="I22" s="47">
        <v>118544.1259</v>
      </c>
      <c r="J22" s="48">
        <v>11.8689344128488</v>
      </c>
      <c r="K22" s="47">
        <v>206819.39199999999</v>
      </c>
      <c r="L22" s="48">
        <v>17.718403088839999</v>
      </c>
      <c r="M22" s="48">
        <v>-0.42682296493744598</v>
      </c>
      <c r="N22" s="47">
        <v>14895734.219000001</v>
      </c>
      <c r="O22" s="47">
        <v>188333507.764</v>
      </c>
      <c r="P22" s="47">
        <v>58666</v>
      </c>
      <c r="Q22" s="47">
        <v>99018</v>
      </c>
      <c r="R22" s="48">
        <v>-40.7521864711467</v>
      </c>
      <c r="S22" s="47">
        <v>17.024792634575402</v>
      </c>
      <c r="T22" s="47">
        <v>16.6409073734069</v>
      </c>
      <c r="U22" s="49">
        <v>2.2548601290386001</v>
      </c>
    </row>
    <row r="23" spans="1:21" ht="12" thickBot="1">
      <c r="A23" s="71"/>
      <c r="B23" s="60" t="s">
        <v>21</v>
      </c>
      <c r="C23" s="61"/>
      <c r="D23" s="47">
        <v>2134946.3679999998</v>
      </c>
      <c r="E23" s="47">
        <v>2121269</v>
      </c>
      <c r="F23" s="48">
        <v>100.64477291658901</v>
      </c>
      <c r="G23" s="47">
        <v>2591227.0348</v>
      </c>
      <c r="H23" s="48">
        <v>-17.608671902237099</v>
      </c>
      <c r="I23" s="47">
        <v>105053.3875</v>
      </c>
      <c r="J23" s="48">
        <v>4.9206569811125096</v>
      </c>
      <c r="K23" s="47">
        <v>327485.22810000001</v>
      </c>
      <c r="L23" s="48">
        <v>12.638229830960199</v>
      </c>
      <c r="M23" s="48">
        <v>-0.67921182854720596</v>
      </c>
      <c r="N23" s="47">
        <v>33663950.615800001</v>
      </c>
      <c r="O23" s="47">
        <v>391658835.54710001</v>
      </c>
      <c r="P23" s="47">
        <v>73185</v>
      </c>
      <c r="Q23" s="47">
        <v>119297</v>
      </c>
      <c r="R23" s="48">
        <v>-38.653109466289997</v>
      </c>
      <c r="S23" s="47">
        <v>29.171911839857898</v>
      </c>
      <c r="T23" s="47">
        <v>30.531888340863599</v>
      </c>
      <c r="U23" s="49">
        <v>-4.6619381975078902</v>
      </c>
    </row>
    <row r="24" spans="1:21" ht="12" thickBot="1">
      <c r="A24" s="71"/>
      <c r="B24" s="60" t="s">
        <v>22</v>
      </c>
      <c r="C24" s="61"/>
      <c r="D24" s="47">
        <v>191241.8737</v>
      </c>
      <c r="E24" s="47">
        <v>182667</v>
      </c>
      <c r="F24" s="48">
        <v>104.69426535718</v>
      </c>
      <c r="G24" s="47">
        <v>251390.47779999999</v>
      </c>
      <c r="H24" s="48">
        <v>-23.926365320747198</v>
      </c>
      <c r="I24" s="47">
        <v>32854.533900000002</v>
      </c>
      <c r="J24" s="48">
        <v>17.179571222743199</v>
      </c>
      <c r="K24" s="47">
        <v>40738.943299999999</v>
      </c>
      <c r="L24" s="48">
        <v>16.205444079075601</v>
      </c>
      <c r="M24" s="48">
        <v>-0.19353495111396299</v>
      </c>
      <c r="N24" s="47">
        <v>3312161.4473999999</v>
      </c>
      <c r="O24" s="47">
        <v>45251952.088</v>
      </c>
      <c r="P24" s="47">
        <v>22189</v>
      </c>
      <c r="Q24" s="47">
        <v>36503</v>
      </c>
      <c r="R24" s="48">
        <v>-39.213215352162798</v>
      </c>
      <c r="S24" s="47">
        <v>8.6187693767181894</v>
      </c>
      <c r="T24" s="47">
        <v>8.9980798126181405</v>
      </c>
      <c r="U24" s="49">
        <v>-4.40098138516825</v>
      </c>
    </row>
    <row r="25" spans="1:21" ht="12" thickBot="1">
      <c r="A25" s="71"/>
      <c r="B25" s="60" t="s">
        <v>23</v>
      </c>
      <c r="C25" s="61"/>
      <c r="D25" s="47">
        <v>156994.0343</v>
      </c>
      <c r="E25" s="47">
        <v>149335</v>
      </c>
      <c r="F25" s="48">
        <v>105.128760370978</v>
      </c>
      <c r="G25" s="47">
        <v>207761.54680000001</v>
      </c>
      <c r="H25" s="48">
        <v>-24.435470991593501</v>
      </c>
      <c r="I25" s="47">
        <v>13179.2055</v>
      </c>
      <c r="J25" s="48">
        <v>8.3947173908633008</v>
      </c>
      <c r="K25" s="47">
        <v>20436.642899999999</v>
      </c>
      <c r="L25" s="48">
        <v>9.83658584313158</v>
      </c>
      <c r="M25" s="48">
        <v>-0.355118863480264</v>
      </c>
      <c r="N25" s="47">
        <v>2819303.7171</v>
      </c>
      <c r="O25" s="47">
        <v>46117838.365599997</v>
      </c>
      <c r="P25" s="47">
        <v>14082</v>
      </c>
      <c r="Q25" s="47">
        <v>22309</v>
      </c>
      <c r="R25" s="48">
        <v>-36.877493388318598</v>
      </c>
      <c r="S25" s="47">
        <v>11.1485608791365</v>
      </c>
      <c r="T25" s="47">
        <v>11.972497081895201</v>
      </c>
      <c r="U25" s="49">
        <v>-7.3905162441246901</v>
      </c>
    </row>
    <row r="26" spans="1:21" ht="12" thickBot="1">
      <c r="A26" s="71"/>
      <c r="B26" s="60" t="s">
        <v>24</v>
      </c>
      <c r="C26" s="61"/>
      <c r="D26" s="47">
        <v>474879.12880000001</v>
      </c>
      <c r="E26" s="47">
        <v>346051</v>
      </c>
      <c r="F26" s="48">
        <v>137.22807586165001</v>
      </c>
      <c r="G26" s="47">
        <v>516166.31520000001</v>
      </c>
      <c r="H26" s="48">
        <v>-7.9988145650307096</v>
      </c>
      <c r="I26" s="47">
        <v>98756.281400000007</v>
      </c>
      <c r="J26" s="48">
        <v>20.796087974965999</v>
      </c>
      <c r="K26" s="47">
        <v>94862.628500000006</v>
      </c>
      <c r="L26" s="48">
        <v>18.378306702025601</v>
      </c>
      <c r="M26" s="48">
        <v>4.1045171966746001E-2</v>
      </c>
      <c r="N26" s="47">
        <v>6777927.2938000001</v>
      </c>
      <c r="O26" s="47">
        <v>92063700.203600004</v>
      </c>
      <c r="P26" s="47">
        <v>33099</v>
      </c>
      <c r="Q26" s="47">
        <v>47838</v>
      </c>
      <c r="R26" s="48">
        <v>-30.810234541577799</v>
      </c>
      <c r="S26" s="47">
        <v>14.3472349255265</v>
      </c>
      <c r="T26" s="47">
        <v>14.138135076717299</v>
      </c>
      <c r="U26" s="49">
        <v>1.45742263157042</v>
      </c>
    </row>
    <row r="27" spans="1:21" ht="12" thickBot="1">
      <c r="A27" s="71"/>
      <c r="B27" s="60" t="s">
        <v>25</v>
      </c>
      <c r="C27" s="61"/>
      <c r="D27" s="47">
        <v>201405.60500000001</v>
      </c>
      <c r="E27" s="47">
        <v>199906</v>
      </c>
      <c r="F27" s="48">
        <v>100.750155072884</v>
      </c>
      <c r="G27" s="47">
        <v>287399.81339999998</v>
      </c>
      <c r="H27" s="48">
        <v>-29.921455891940401</v>
      </c>
      <c r="I27" s="47">
        <v>172266.7978</v>
      </c>
      <c r="J27" s="48">
        <v>85.532275926481802</v>
      </c>
      <c r="K27" s="47">
        <v>83313.298800000004</v>
      </c>
      <c r="L27" s="48">
        <v>28.9886405333345</v>
      </c>
      <c r="M27" s="48">
        <v>1.0676986781370901</v>
      </c>
      <c r="N27" s="47">
        <v>3382284.1789000002</v>
      </c>
      <c r="O27" s="47">
        <v>38757913.403899997</v>
      </c>
      <c r="P27" s="47">
        <v>29179</v>
      </c>
      <c r="Q27" s="47">
        <v>50104</v>
      </c>
      <c r="R27" s="48">
        <v>-41.763132684017201</v>
      </c>
      <c r="S27" s="47">
        <v>6.9024162925391597</v>
      </c>
      <c r="T27" s="47">
        <v>7.5007896595082197</v>
      </c>
      <c r="U27" s="49">
        <v>-8.6690419935385794</v>
      </c>
    </row>
    <row r="28" spans="1:21" ht="12" thickBot="1">
      <c r="A28" s="71"/>
      <c r="B28" s="60" t="s">
        <v>26</v>
      </c>
      <c r="C28" s="61"/>
      <c r="D28" s="47">
        <v>771847.40009999997</v>
      </c>
      <c r="E28" s="47">
        <v>736241</v>
      </c>
      <c r="F28" s="48">
        <v>104.836242493966</v>
      </c>
      <c r="G28" s="47">
        <v>840716.45719999995</v>
      </c>
      <c r="H28" s="48">
        <v>-8.19171035730262</v>
      </c>
      <c r="I28" s="47">
        <v>48598.961499999998</v>
      </c>
      <c r="J28" s="48">
        <v>6.2964468745640101</v>
      </c>
      <c r="K28" s="47">
        <v>72362.530799999993</v>
      </c>
      <c r="L28" s="48">
        <v>8.6072456629435905</v>
      </c>
      <c r="M28" s="48">
        <v>-0.32839605023875101</v>
      </c>
      <c r="N28" s="47">
        <v>11178039.866</v>
      </c>
      <c r="O28" s="47">
        <v>131590209.0317</v>
      </c>
      <c r="P28" s="47">
        <v>44105</v>
      </c>
      <c r="Q28" s="47">
        <v>57273</v>
      </c>
      <c r="R28" s="48">
        <v>-22.9916365477625</v>
      </c>
      <c r="S28" s="47">
        <v>17.500224466613801</v>
      </c>
      <c r="T28" s="47">
        <v>18.441623209889499</v>
      </c>
      <c r="U28" s="49">
        <v>-5.3793523910031897</v>
      </c>
    </row>
    <row r="29" spans="1:21" ht="12" thickBot="1">
      <c r="A29" s="71"/>
      <c r="B29" s="60" t="s">
        <v>27</v>
      </c>
      <c r="C29" s="61"/>
      <c r="D29" s="47">
        <v>687290.84490000003</v>
      </c>
      <c r="E29" s="47">
        <v>636758</v>
      </c>
      <c r="F29" s="48">
        <v>107.935957600847</v>
      </c>
      <c r="G29" s="47">
        <v>697304.82649999997</v>
      </c>
      <c r="H29" s="48">
        <v>-1.4360981337621499</v>
      </c>
      <c r="I29" s="47">
        <v>85851.396099999998</v>
      </c>
      <c r="J29" s="48">
        <v>12.491275962288</v>
      </c>
      <c r="K29" s="47">
        <v>21575.685600000001</v>
      </c>
      <c r="L29" s="48">
        <v>3.0941540600393398</v>
      </c>
      <c r="M29" s="48">
        <v>2.9790807899054701</v>
      </c>
      <c r="N29" s="47">
        <v>9701729.5092999991</v>
      </c>
      <c r="O29" s="47">
        <v>95758314.112299994</v>
      </c>
      <c r="P29" s="47">
        <v>109887</v>
      </c>
      <c r="Q29" s="47">
        <v>133879</v>
      </c>
      <c r="R29" s="48">
        <v>-17.920659700177001</v>
      </c>
      <c r="S29" s="47">
        <v>6.2545236916104701</v>
      </c>
      <c r="T29" s="47">
        <v>6.51436332733289</v>
      </c>
      <c r="U29" s="49">
        <v>-4.1544272359373</v>
      </c>
    </row>
    <row r="30" spans="1:21" ht="12" thickBot="1">
      <c r="A30" s="71"/>
      <c r="B30" s="60" t="s">
        <v>28</v>
      </c>
      <c r="C30" s="61"/>
      <c r="D30" s="47">
        <v>1026028.2635999999</v>
      </c>
      <c r="E30" s="47">
        <v>1113390</v>
      </c>
      <c r="F30" s="48">
        <v>92.153536819982193</v>
      </c>
      <c r="G30" s="47">
        <v>1484383.4871</v>
      </c>
      <c r="H30" s="48">
        <v>-30.878491136780099</v>
      </c>
      <c r="I30" s="47">
        <v>116480.25689999999</v>
      </c>
      <c r="J30" s="48">
        <v>11.352538817138299</v>
      </c>
      <c r="K30" s="47">
        <v>191679.9099</v>
      </c>
      <c r="L30" s="48">
        <v>12.9130990452124</v>
      </c>
      <c r="M30" s="48">
        <v>-0.392318908326031</v>
      </c>
      <c r="N30" s="47">
        <v>17407828.959600002</v>
      </c>
      <c r="O30" s="47">
        <v>165708399.27950001</v>
      </c>
      <c r="P30" s="47">
        <v>56477</v>
      </c>
      <c r="Q30" s="47">
        <v>89020</v>
      </c>
      <c r="R30" s="48">
        <v>-36.5569534935969</v>
      </c>
      <c r="S30" s="47">
        <v>18.1671877684721</v>
      </c>
      <c r="T30" s="47">
        <v>19.8669696742305</v>
      </c>
      <c r="U30" s="49">
        <v>-9.3563292647211007</v>
      </c>
    </row>
    <row r="31" spans="1:21" ht="12" thickBot="1">
      <c r="A31" s="71"/>
      <c r="B31" s="60" t="s">
        <v>29</v>
      </c>
      <c r="C31" s="61"/>
      <c r="D31" s="47">
        <v>565760.02690000006</v>
      </c>
      <c r="E31" s="47">
        <v>445908</v>
      </c>
      <c r="F31" s="48">
        <v>126.87819615257</v>
      </c>
      <c r="G31" s="47">
        <v>1206157.3526999999</v>
      </c>
      <c r="H31" s="48">
        <v>-53.094011686490298</v>
      </c>
      <c r="I31" s="47">
        <v>41713.542600000001</v>
      </c>
      <c r="J31" s="48">
        <v>7.3730098657841401</v>
      </c>
      <c r="K31" s="47">
        <v>-31057.872200000002</v>
      </c>
      <c r="L31" s="48">
        <v>-2.5749436531209202</v>
      </c>
      <c r="M31" s="48">
        <v>-2.3430908058150899</v>
      </c>
      <c r="N31" s="47">
        <v>13893838.5857</v>
      </c>
      <c r="O31" s="47">
        <v>150844005.60730001</v>
      </c>
      <c r="P31" s="47">
        <v>24523</v>
      </c>
      <c r="Q31" s="47">
        <v>36168</v>
      </c>
      <c r="R31" s="48">
        <v>-32.196969696969703</v>
      </c>
      <c r="S31" s="47">
        <v>23.0705878929984</v>
      </c>
      <c r="T31" s="47">
        <v>24.077290165339502</v>
      </c>
      <c r="U31" s="49">
        <v>-4.36357442216128</v>
      </c>
    </row>
    <row r="32" spans="1:21" ht="12" thickBot="1">
      <c r="A32" s="71"/>
      <c r="B32" s="60" t="s">
        <v>30</v>
      </c>
      <c r="C32" s="61"/>
      <c r="D32" s="47">
        <v>118766.3964</v>
      </c>
      <c r="E32" s="47">
        <v>117308</v>
      </c>
      <c r="F32" s="48">
        <v>101.243219899751</v>
      </c>
      <c r="G32" s="47">
        <v>148394.84080000001</v>
      </c>
      <c r="H32" s="48">
        <v>-19.9659531559671</v>
      </c>
      <c r="I32" s="47">
        <v>37803.7503</v>
      </c>
      <c r="J32" s="48">
        <v>31.8303421219236</v>
      </c>
      <c r="K32" s="47">
        <v>38444.2042</v>
      </c>
      <c r="L32" s="48">
        <v>25.9066986377332</v>
      </c>
      <c r="M32" s="48">
        <v>-1.6659309597570001E-2</v>
      </c>
      <c r="N32" s="47">
        <v>1759243.3731</v>
      </c>
      <c r="O32" s="47">
        <v>22047746.187399998</v>
      </c>
      <c r="P32" s="47">
        <v>25170</v>
      </c>
      <c r="Q32" s="47">
        <v>36573</v>
      </c>
      <c r="R32" s="48">
        <v>-31.178738413583801</v>
      </c>
      <c r="S32" s="47">
        <v>4.71856958283671</v>
      </c>
      <c r="T32" s="47">
        <v>5.1753859978672798</v>
      </c>
      <c r="U32" s="49">
        <v>-9.6812478233274302</v>
      </c>
    </row>
    <row r="33" spans="1:21" ht="12" thickBot="1">
      <c r="A33" s="71"/>
      <c r="B33" s="60" t="s">
        <v>31</v>
      </c>
      <c r="C33" s="61"/>
      <c r="D33" s="47">
        <v>16.666699999999999</v>
      </c>
      <c r="E33" s="50"/>
      <c r="F33" s="50"/>
      <c r="G33" s="47">
        <v>132.60720000000001</v>
      </c>
      <c r="H33" s="48">
        <v>-87.431527096567905</v>
      </c>
      <c r="I33" s="47">
        <v>2.2465999999999999</v>
      </c>
      <c r="J33" s="48">
        <v>13.4795730408539</v>
      </c>
      <c r="K33" s="47">
        <v>27.6877</v>
      </c>
      <c r="L33" s="48">
        <v>20.879484673532101</v>
      </c>
      <c r="M33" s="48">
        <v>-0.91885927686301105</v>
      </c>
      <c r="N33" s="47">
        <v>83.248099999999994</v>
      </c>
      <c r="O33" s="47">
        <v>4786.0110000000004</v>
      </c>
      <c r="P33" s="47">
        <v>3</v>
      </c>
      <c r="Q33" s="47">
        <v>3</v>
      </c>
      <c r="R33" s="48">
        <v>0</v>
      </c>
      <c r="S33" s="47">
        <v>5.5555666666666701</v>
      </c>
      <c r="T33" s="47">
        <v>4.2450333333333301</v>
      </c>
      <c r="U33" s="49">
        <v>23.589552820894401</v>
      </c>
    </row>
    <row r="34" spans="1:21" ht="12" thickBot="1">
      <c r="A34" s="71"/>
      <c r="B34" s="60" t="s">
        <v>36</v>
      </c>
      <c r="C34" s="61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47">
        <v>-3</v>
      </c>
      <c r="O34" s="47">
        <v>1</v>
      </c>
      <c r="P34" s="50"/>
      <c r="Q34" s="50"/>
      <c r="R34" s="50"/>
      <c r="S34" s="50"/>
      <c r="T34" s="50"/>
      <c r="U34" s="51"/>
    </row>
    <row r="35" spans="1:21" ht="12" thickBot="1">
      <c r="A35" s="71"/>
      <c r="B35" s="60" t="s">
        <v>32</v>
      </c>
      <c r="C35" s="61"/>
      <c r="D35" s="47">
        <v>94906.167799999996</v>
      </c>
      <c r="E35" s="47">
        <v>64522</v>
      </c>
      <c r="F35" s="48">
        <v>147.09117479309401</v>
      </c>
      <c r="G35" s="47">
        <v>40104.008699999998</v>
      </c>
      <c r="H35" s="48">
        <v>136.65007782626</v>
      </c>
      <c r="I35" s="47">
        <v>8608.1939999999995</v>
      </c>
      <c r="J35" s="48">
        <v>9.0702155608478794</v>
      </c>
      <c r="K35" s="47">
        <v>5554.4189999999999</v>
      </c>
      <c r="L35" s="48">
        <v>13.850034398182199</v>
      </c>
      <c r="M35" s="48">
        <v>0.54979197644254096</v>
      </c>
      <c r="N35" s="47">
        <v>1599910.5829</v>
      </c>
      <c r="O35" s="47">
        <v>24867083.6274</v>
      </c>
      <c r="P35" s="47">
        <v>7750</v>
      </c>
      <c r="Q35" s="47">
        <v>12427</v>
      </c>
      <c r="R35" s="48">
        <v>-37.635793031302804</v>
      </c>
      <c r="S35" s="47">
        <v>12.2459571354839</v>
      </c>
      <c r="T35" s="47">
        <v>12.373734328478299</v>
      </c>
      <c r="U35" s="49">
        <v>-1.0434234872846</v>
      </c>
    </row>
    <row r="36" spans="1:21" ht="12" customHeight="1" thickBot="1">
      <c r="A36" s="71"/>
      <c r="B36" s="60" t="s">
        <v>37</v>
      </c>
      <c r="C36" s="61"/>
      <c r="D36" s="50"/>
      <c r="E36" s="47">
        <v>197248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1"/>
    </row>
    <row r="37" spans="1:21" ht="12" thickBot="1">
      <c r="A37" s="71"/>
      <c r="B37" s="60" t="s">
        <v>38</v>
      </c>
      <c r="C37" s="61"/>
      <c r="D37" s="50"/>
      <c r="E37" s="47">
        <v>70808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1"/>
    </row>
    <row r="38" spans="1:21" ht="12" thickBot="1">
      <c r="A38" s="71"/>
      <c r="B38" s="60" t="s">
        <v>39</v>
      </c>
      <c r="C38" s="61"/>
      <c r="D38" s="50"/>
      <c r="E38" s="47">
        <v>147744</v>
      </c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1"/>
    </row>
    <row r="39" spans="1:21" ht="12" customHeight="1" thickBot="1">
      <c r="A39" s="71"/>
      <c r="B39" s="60" t="s">
        <v>33</v>
      </c>
      <c r="C39" s="61"/>
      <c r="D39" s="47">
        <v>152435.89720000001</v>
      </c>
      <c r="E39" s="47">
        <v>143635</v>
      </c>
      <c r="F39" s="48">
        <v>106.12726508163099</v>
      </c>
      <c r="G39" s="47">
        <v>226714.9572</v>
      </c>
      <c r="H39" s="48">
        <v>-32.763193446682799</v>
      </c>
      <c r="I39" s="47">
        <v>6668.7981</v>
      </c>
      <c r="J39" s="48">
        <v>4.3748213002940899</v>
      </c>
      <c r="K39" s="47">
        <v>12157.7871</v>
      </c>
      <c r="L39" s="48">
        <v>5.3625871226814699</v>
      </c>
      <c r="M39" s="48">
        <v>-0.45147928277178001</v>
      </c>
      <c r="N39" s="47">
        <v>3818017.3662999999</v>
      </c>
      <c r="O39" s="47">
        <v>41645002.009199999</v>
      </c>
      <c r="P39" s="47">
        <v>280</v>
      </c>
      <c r="Q39" s="47">
        <v>481</v>
      </c>
      <c r="R39" s="48">
        <v>-41.787941787941797</v>
      </c>
      <c r="S39" s="47">
        <v>544.41391857142901</v>
      </c>
      <c r="T39" s="47">
        <v>680.61996902286899</v>
      </c>
      <c r="U39" s="49">
        <v>-25.018840592623501</v>
      </c>
    </row>
    <row r="40" spans="1:21" ht="12" thickBot="1">
      <c r="A40" s="71"/>
      <c r="B40" s="60" t="s">
        <v>34</v>
      </c>
      <c r="C40" s="61"/>
      <c r="D40" s="47">
        <v>307589.49699999997</v>
      </c>
      <c r="E40" s="47">
        <v>243488</v>
      </c>
      <c r="F40" s="48">
        <v>126.326347499671</v>
      </c>
      <c r="G40" s="47">
        <v>340773.70439999999</v>
      </c>
      <c r="H40" s="48">
        <v>-9.7379014200721201</v>
      </c>
      <c r="I40" s="47">
        <v>18833.7716</v>
      </c>
      <c r="J40" s="48">
        <v>6.1230216843197303</v>
      </c>
      <c r="K40" s="47">
        <v>33046.138400000003</v>
      </c>
      <c r="L40" s="48">
        <v>9.6973850896695009</v>
      </c>
      <c r="M40" s="48">
        <v>-0.43007647755902401</v>
      </c>
      <c r="N40" s="47">
        <v>5675765.0676999995</v>
      </c>
      <c r="O40" s="47">
        <v>78320161.129800007</v>
      </c>
      <c r="P40" s="47">
        <v>1583</v>
      </c>
      <c r="Q40" s="47">
        <v>2244</v>
      </c>
      <c r="R40" s="48">
        <v>-29.456327985739801</v>
      </c>
      <c r="S40" s="47">
        <v>194.3079576753</v>
      </c>
      <c r="T40" s="47">
        <v>203.576232263815</v>
      </c>
      <c r="U40" s="49">
        <v>-4.7698893547130998</v>
      </c>
    </row>
    <row r="41" spans="1:21" ht="12" thickBot="1">
      <c r="A41" s="71"/>
      <c r="B41" s="60" t="s">
        <v>40</v>
      </c>
      <c r="C41" s="61"/>
      <c r="D41" s="50"/>
      <c r="E41" s="47">
        <v>85811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1"/>
    </row>
    <row r="42" spans="1:21" ht="12" thickBot="1">
      <c r="A42" s="71"/>
      <c r="B42" s="60" t="s">
        <v>41</v>
      </c>
      <c r="C42" s="61"/>
      <c r="D42" s="50"/>
      <c r="E42" s="47">
        <v>26969</v>
      </c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1"/>
    </row>
    <row r="43" spans="1:21" ht="12" thickBot="1">
      <c r="A43" s="72"/>
      <c r="B43" s="60" t="s">
        <v>35</v>
      </c>
      <c r="C43" s="61"/>
      <c r="D43" s="52">
        <v>12334.842199999999</v>
      </c>
      <c r="E43" s="52">
        <v>0</v>
      </c>
      <c r="F43" s="53"/>
      <c r="G43" s="52">
        <v>65088.8223</v>
      </c>
      <c r="H43" s="54">
        <v>-81.049215880496902</v>
      </c>
      <c r="I43" s="52">
        <v>1831.9295999999999</v>
      </c>
      <c r="J43" s="54">
        <v>14.8516662823623</v>
      </c>
      <c r="K43" s="52">
        <v>4354.7209000000003</v>
      </c>
      <c r="L43" s="54">
        <v>6.6904281658818698</v>
      </c>
      <c r="M43" s="54">
        <v>-0.57932330404917598</v>
      </c>
      <c r="N43" s="52">
        <v>283198.19790000003</v>
      </c>
      <c r="O43" s="52">
        <v>5515103.6019000001</v>
      </c>
      <c r="P43" s="52">
        <v>33</v>
      </c>
      <c r="Q43" s="52">
        <v>46</v>
      </c>
      <c r="R43" s="54">
        <v>-28.260869565217401</v>
      </c>
      <c r="S43" s="52">
        <v>373.783096969697</v>
      </c>
      <c r="T43" s="52">
        <v>367.04633478260899</v>
      </c>
      <c r="U43" s="55">
        <v>1.8023185750516799</v>
      </c>
    </row>
  </sheetData>
  <mergeCells count="41">
    <mergeCell ref="B18:C18"/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9:C29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31:C31"/>
    <mergeCell ref="B32:C32"/>
    <mergeCell ref="B33:C33"/>
    <mergeCell ref="B34:C34"/>
    <mergeCell ref="B35:C35"/>
    <mergeCell ref="B36:C36"/>
    <mergeCell ref="B43:C43"/>
    <mergeCell ref="B37:C37"/>
    <mergeCell ref="B38:C38"/>
    <mergeCell ref="B39:C39"/>
    <mergeCell ref="B40:C40"/>
    <mergeCell ref="B41:C41"/>
    <mergeCell ref="B42:C42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topLeftCell="A13" workbookViewId="0">
      <selection sqref="A1:H31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46312</v>
      </c>
      <c r="D2" s="32">
        <v>501979.80373846198</v>
      </c>
      <c r="E2" s="32">
        <v>387370.47769487201</v>
      </c>
      <c r="F2" s="32">
        <v>114609.32604359</v>
      </c>
      <c r="G2" s="32">
        <v>387370.47769487201</v>
      </c>
      <c r="H2" s="32">
        <v>0.22831461582725901</v>
      </c>
    </row>
    <row r="3" spans="1:8" ht="14.25">
      <c r="A3" s="32">
        <v>2</v>
      </c>
      <c r="B3" s="33">
        <v>13</v>
      </c>
      <c r="C3" s="32">
        <v>7761.8559999999998</v>
      </c>
      <c r="D3" s="32">
        <v>65059.193026223402</v>
      </c>
      <c r="E3" s="32">
        <v>50528.695653014103</v>
      </c>
      <c r="F3" s="32">
        <v>14530.4973732093</v>
      </c>
      <c r="G3" s="32">
        <v>50528.695653014103</v>
      </c>
      <c r="H3" s="32">
        <v>0.22334272371550101</v>
      </c>
    </row>
    <row r="4" spans="1:8" ht="14.25">
      <c r="A4" s="32">
        <v>3</v>
      </c>
      <c r="B4" s="33">
        <v>14</v>
      </c>
      <c r="C4" s="32">
        <v>123612</v>
      </c>
      <c r="D4" s="32">
        <v>102048.263507692</v>
      </c>
      <c r="E4" s="32">
        <v>79589.875171794905</v>
      </c>
      <c r="F4" s="32">
        <v>22458.388335897402</v>
      </c>
      <c r="G4" s="32">
        <v>79589.875171794905</v>
      </c>
      <c r="H4" s="32">
        <v>0.22007614401203901</v>
      </c>
    </row>
    <row r="5" spans="1:8" ht="14.25">
      <c r="A5" s="32">
        <v>4</v>
      </c>
      <c r="B5" s="33">
        <v>15</v>
      </c>
      <c r="C5" s="32">
        <v>3487</v>
      </c>
      <c r="D5" s="32">
        <v>54246.713840170902</v>
      </c>
      <c r="E5" s="32">
        <v>44417.712121367498</v>
      </c>
      <c r="F5" s="32">
        <v>9829.0017188034199</v>
      </c>
      <c r="G5" s="32">
        <v>44417.712121367498</v>
      </c>
      <c r="H5" s="32">
        <v>0.18119073070053501</v>
      </c>
    </row>
    <row r="6" spans="1:8" ht="14.25">
      <c r="A6" s="32">
        <v>5</v>
      </c>
      <c r="B6" s="33">
        <v>16</v>
      </c>
      <c r="C6" s="32">
        <v>1664</v>
      </c>
      <c r="D6" s="32">
        <v>115448.292018803</v>
      </c>
      <c r="E6" s="32">
        <v>88925.520238461497</v>
      </c>
      <c r="F6" s="32">
        <v>26522.7717803419</v>
      </c>
      <c r="G6" s="32">
        <v>88925.520238461497</v>
      </c>
      <c r="H6" s="32">
        <v>0.229737238347554</v>
      </c>
    </row>
    <row r="7" spans="1:8" ht="14.25">
      <c r="A7" s="32">
        <v>6</v>
      </c>
      <c r="B7" s="33">
        <v>17</v>
      </c>
      <c r="C7" s="32">
        <v>16862</v>
      </c>
      <c r="D7" s="32">
        <v>228969.80502991501</v>
      </c>
      <c r="E7" s="32">
        <v>178827.51060854699</v>
      </c>
      <c r="F7" s="32">
        <v>50142.2944213675</v>
      </c>
      <c r="G7" s="32">
        <v>178827.51060854699</v>
      </c>
      <c r="H7" s="32">
        <v>0.218990859580007</v>
      </c>
    </row>
    <row r="8" spans="1:8" ht="14.25">
      <c r="A8" s="32">
        <v>7</v>
      </c>
      <c r="B8" s="33">
        <v>18</v>
      </c>
      <c r="C8" s="32">
        <v>28970</v>
      </c>
      <c r="D8" s="32">
        <v>115646.691001709</v>
      </c>
      <c r="E8" s="32">
        <v>90425.227986324797</v>
      </c>
      <c r="F8" s="32">
        <v>25221.463015384601</v>
      </c>
      <c r="G8" s="32">
        <v>90425.227986324797</v>
      </c>
      <c r="H8" s="32">
        <v>0.21809065868570199</v>
      </c>
    </row>
    <row r="9" spans="1:8" ht="14.25">
      <c r="A9" s="32">
        <v>8</v>
      </c>
      <c r="B9" s="33">
        <v>19</v>
      </c>
      <c r="C9" s="32">
        <v>17754</v>
      </c>
      <c r="D9" s="32">
        <v>110201.100016239</v>
      </c>
      <c r="E9" s="32">
        <v>88604.285335042703</v>
      </c>
      <c r="F9" s="32">
        <v>21596.8146811966</v>
      </c>
      <c r="G9" s="32">
        <v>88604.285335042703</v>
      </c>
      <c r="H9" s="32">
        <v>0.19597639840268399</v>
      </c>
    </row>
    <row r="10" spans="1:8" ht="14.25">
      <c r="A10" s="32">
        <v>9</v>
      </c>
      <c r="B10" s="33">
        <v>21</v>
      </c>
      <c r="C10" s="32">
        <v>176190</v>
      </c>
      <c r="D10" s="32">
        <v>683622.48620000004</v>
      </c>
      <c r="E10" s="32">
        <v>673074.75529999996</v>
      </c>
      <c r="F10" s="32">
        <v>10547.7309</v>
      </c>
      <c r="G10" s="32">
        <v>673074.75529999996</v>
      </c>
      <c r="H10" s="32">
        <v>1.54291748924627E-2</v>
      </c>
    </row>
    <row r="11" spans="1:8" ht="14.25">
      <c r="A11" s="32">
        <v>10</v>
      </c>
      <c r="B11" s="33">
        <v>22</v>
      </c>
      <c r="C11" s="32">
        <v>34706</v>
      </c>
      <c r="D11" s="32">
        <v>538018.52727179497</v>
      </c>
      <c r="E11" s="32">
        <v>488276.99985641002</v>
      </c>
      <c r="F11" s="32">
        <v>49741.527415384597</v>
      </c>
      <c r="G11" s="32">
        <v>488276.99985641002</v>
      </c>
      <c r="H11" s="32">
        <v>9.2453186821680397E-2</v>
      </c>
    </row>
    <row r="12" spans="1:8" ht="14.25">
      <c r="A12" s="32">
        <v>11</v>
      </c>
      <c r="B12" s="33">
        <v>23</v>
      </c>
      <c r="C12" s="32">
        <v>167324.87599999999</v>
      </c>
      <c r="D12" s="32">
        <v>1266922.97248974</v>
      </c>
      <c r="E12" s="32">
        <v>1099895.1448333301</v>
      </c>
      <c r="F12" s="32">
        <v>167027.82765640999</v>
      </c>
      <c r="G12" s="32">
        <v>1099895.1448333301</v>
      </c>
      <c r="H12" s="32">
        <v>0.13183739760292501</v>
      </c>
    </row>
    <row r="13" spans="1:8" ht="14.25">
      <c r="A13" s="32">
        <v>12</v>
      </c>
      <c r="B13" s="33">
        <v>24</v>
      </c>
      <c r="C13" s="32">
        <v>14286.342000000001</v>
      </c>
      <c r="D13" s="32">
        <v>449103.70165555598</v>
      </c>
      <c r="E13" s="32">
        <v>394875.74262307701</v>
      </c>
      <c r="F13" s="32">
        <v>54227.959032478597</v>
      </c>
      <c r="G13" s="32">
        <v>394875.74262307701</v>
      </c>
      <c r="H13" s="32">
        <v>0.120747076527259</v>
      </c>
    </row>
    <row r="14" spans="1:8" ht="14.25">
      <c r="A14" s="32">
        <v>13</v>
      </c>
      <c r="B14" s="33">
        <v>25</v>
      </c>
      <c r="C14" s="32">
        <v>63063</v>
      </c>
      <c r="D14" s="32">
        <v>721331.72069999995</v>
      </c>
      <c r="E14" s="32">
        <v>662151.43460000004</v>
      </c>
      <c r="F14" s="32">
        <v>59180.286099999998</v>
      </c>
      <c r="G14" s="32">
        <v>662151.43460000004</v>
      </c>
      <c r="H14" s="32">
        <v>8.2043093907709794E-2</v>
      </c>
    </row>
    <row r="15" spans="1:8" ht="14.25">
      <c r="A15" s="32">
        <v>14</v>
      </c>
      <c r="B15" s="33">
        <v>26</v>
      </c>
      <c r="C15" s="32">
        <v>50210</v>
      </c>
      <c r="D15" s="32">
        <v>264500.764801051</v>
      </c>
      <c r="E15" s="32">
        <v>229918.05707578899</v>
      </c>
      <c r="F15" s="32">
        <v>34582.707725262801</v>
      </c>
      <c r="G15" s="32">
        <v>229918.05707578899</v>
      </c>
      <c r="H15" s="32">
        <v>0.13074709916727401</v>
      </c>
    </row>
    <row r="16" spans="1:8" ht="14.25">
      <c r="A16" s="32">
        <v>15</v>
      </c>
      <c r="B16" s="33">
        <v>27</v>
      </c>
      <c r="C16" s="32">
        <v>145458.372</v>
      </c>
      <c r="D16" s="32">
        <v>998776.48116666696</v>
      </c>
      <c r="E16" s="32">
        <v>880232.35679999995</v>
      </c>
      <c r="F16" s="32">
        <v>118544.12436666701</v>
      </c>
      <c r="G16" s="32">
        <v>880232.35679999995</v>
      </c>
      <c r="H16" s="32">
        <v>0.118689343013159</v>
      </c>
    </row>
    <row r="17" spans="1:8" ht="14.25">
      <c r="A17" s="32">
        <v>16</v>
      </c>
      <c r="B17" s="33">
        <v>29</v>
      </c>
      <c r="C17" s="32">
        <v>173380</v>
      </c>
      <c r="D17" s="32">
        <v>2134947.0666999999</v>
      </c>
      <c r="E17" s="32">
        <v>2029893.0109546999</v>
      </c>
      <c r="F17" s="32">
        <v>105054.055745299</v>
      </c>
      <c r="G17" s="32">
        <v>2029893.0109546999</v>
      </c>
      <c r="H17" s="32">
        <v>4.9206866710602697E-2</v>
      </c>
    </row>
    <row r="18" spans="1:8" ht="14.25">
      <c r="A18" s="32">
        <v>17</v>
      </c>
      <c r="B18" s="33">
        <v>31</v>
      </c>
      <c r="C18" s="32">
        <v>28121.561000000002</v>
      </c>
      <c r="D18" s="32">
        <v>191241.861668278</v>
      </c>
      <c r="E18" s="32">
        <v>158387.33591731201</v>
      </c>
      <c r="F18" s="32">
        <v>32854.525750966197</v>
      </c>
      <c r="G18" s="32">
        <v>158387.33591731201</v>
      </c>
      <c r="H18" s="32">
        <v>0.17179568042458501</v>
      </c>
    </row>
    <row r="19" spans="1:8" ht="14.25">
      <c r="A19" s="32">
        <v>18</v>
      </c>
      <c r="B19" s="33">
        <v>32</v>
      </c>
      <c r="C19" s="32">
        <v>12010.424000000001</v>
      </c>
      <c r="D19" s="32">
        <v>156994.03918311</v>
      </c>
      <c r="E19" s="32">
        <v>143814.83302637501</v>
      </c>
      <c r="F19" s="32">
        <v>13179.206156735199</v>
      </c>
      <c r="G19" s="32">
        <v>143814.83302637501</v>
      </c>
      <c r="H19" s="32">
        <v>8.3947175480743E-2</v>
      </c>
    </row>
    <row r="20" spans="1:8" ht="14.25">
      <c r="A20" s="32">
        <v>19</v>
      </c>
      <c r="B20" s="33">
        <v>33</v>
      </c>
      <c r="C20" s="32">
        <v>36358.048000000003</v>
      </c>
      <c r="D20" s="32">
        <v>474879.09593921801</v>
      </c>
      <c r="E20" s="32">
        <v>376122.826841389</v>
      </c>
      <c r="F20" s="32">
        <v>98756.269097828699</v>
      </c>
      <c r="G20" s="32">
        <v>376122.826841389</v>
      </c>
      <c r="H20" s="32">
        <v>0.20796086823427801</v>
      </c>
    </row>
    <row r="21" spans="1:8" ht="14.25">
      <c r="A21" s="32">
        <v>20</v>
      </c>
      <c r="B21" s="33">
        <v>34</v>
      </c>
      <c r="C21" s="32">
        <v>25232.791000000001</v>
      </c>
      <c r="D21" s="32">
        <v>201405.51167251301</v>
      </c>
      <c r="E21" s="32">
        <v>29138.809302212601</v>
      </c>
      <c r="F21" s="32">
        <v>172266.70237030101</v>
      </c>
      <c r="G21" s="32">
        <v>29138.809302212601</v>
      </c>
      <c r="H21" s="32">
        <v>0.85532268178642201</v>
      </c>
    </row>
    <row r="22" spans="1:8" ht="14.25">
      <c r="A22" s="32">
        <v>21</v>
      </c>
      <c r="B22" s="33">
        <v>35</v>
      </c>
      <c r="C22" s="32">
        <v>39473.203000000001</v>
      </c>
      <c r="D22" s="32">
        <v>771847.39979911502</v>
      </c>
      <c r="E22" s="32">
        <v>723248.41932300897</v>
      </c>
      <c r="F22" s="32">
        <v>48598.980476106197</v>
      </c>
      <c r="G22" s="32">
        <v>723248.41932300897</v>
      </c>
      <c r="H22" s="32">
        <v>6.2964493355493298E-2</v>
      </c>
    </row>
    <row r="23" spans="1:8" ht="14.25">
      <c r="A23" s="32">
        <v>22</v>
      </c>
      <c r="B23" s="33">
        <v>36</v>
      </c>
      <c r="C23" s="32">
        <v>154668.924</v>
      </c>
      <c r="D23" s="32">
        <v>687290.84333185805</v>
      </c>
      <c r="E23" s="32">
        <v>601439.41915734299</v>
      </c>
      <c r="F23" s="32">
        <v>85851.424174515094</v>
      </c>
      <c r="G23" s="32">
        <v>601439.41915734299</v>
      </c>
      <c r="H23" s="32">
        <v>0.12491280075597</v>
      </c>
    </row>
    <row r="24" spans="1:8" ht="14.25">
      <c r="A24" s="32">
        <v>23</v>
      </c>
      <c r="B24" s="33">
        <v>37</v>
      </c>
      <c r="C24" s="32">
        <v>90169.313999999998</v>
      </c>
      <c r="D24" s="32">
        <v>1026028.25433982</v>
      </c>
      <c r="E24" s="32">
        <v>909548.00326419505</v>
      </c>
      <c r="F24" s="32">
        <v>116480.251075628</v>
      </c>
      <c r="G24" s="32">
        <v>909548.00326419505</v>
      </c>
      <c r="H24" s="32">
        <v>0.11352538351936001</v>
      </c>
    </row>
    <row r="25" spans="1:8" ht="14.25">
      <c r="A25" s="32">
        <v>24</v>
      </c>
      <c r="B25" s="33">
        <v>38</v>
      </c>
      <c r="C25" s="32">
        <v>143723.72899999999</v>
      </c>
      <c r="D25" s="32">
        <v>565760.03823008796</v>
      </c>
      <c r="E25" s="32">
        <v>524046.50810708001</v>
      </c>
      <c r="F25" s="32">
        <v>41713.530123008801</v>
      </c>
      <c r="G25" s="32">
        <v>524046.50810708001</v>
      </c>
      <c r="H25" s="32">
        <v>7.3730075127795405E-2</v>
      </c>
    </row>
    <row r="26" spans="1:8" ht="14.25">
      <c r="A26" s="32">
        <v>25</v>
      </c>
      <c r="B26" s="33">
        <v>39</v>
      </c>
      <c r="C26" s="32">
        <v>86142.327000000005</v>
      </c>
      <c r="D26" s="32">
        <v>118766.340687694</v>
      </c>
      <c r="E26" s="32">
        <v>80962.629148962704</v>
      </c>
      <c r="F26" s="32">
        <v>37803.711538731099</v>
      </c>
      <c r="G26" s="32">
        <v>80962.629148962704</v>
      </c>
      <c r="H26" s="32">
        <v>0.31830324416695799</v>
      </c>
    </row>
    <row r="27" spans="1:8" ht="14.25">
      <c r="A27" s="32">
        <v>26</v>
      </c>
      <c r="B27" s="33">
        <v>40</v>
      </c>
      <c r="C27" s="32">
        <v>4</v>
      </c>
      <c r="D27" s="32">
        <v>16.666699999999999</v>
      </c>
      <c r="E27" s="32">
        <v>14.4201</v>
      </c>
      <c r="F27" s="32">
        <v>2.2465999999999999</v>
      </c>
      <c r="G27" s="32">
        <v>14.4201</v>
      </c>
      <c r="H27" s="32">
        <v>0.13479573040853901</v>
      </c>
    </row>
    <row r="28" spans="1:8" ht="14.25">
      <c r="A28" s="32">
        <v>27</v>
      </c>
      <c r="B28" s="33">
        <v>42</v>
      </c>
      <c r="C28" s="32">
        <v>6401.1509999999998</v>
      </c>
      <c r="D28" s="32">
        <v>94906.167300000001</v>
      </c>
      <c r="E28" s="32">
        <v>86297.9761</v>
      </c>
      <c r="F28" s="32">
        <v>8608.1911999999993</v>
      </c>
      <c r="G28" s="32">
        <v>86297.9761</v>
      </c>
      <c r="H28" s="32">
        <v>9.0702126583506001E-2</v>
      </c>
    </row>
    <row r="29" spans="1:8" ht="14.25">
      <c r="A29" s="32">
        <v>28</v>
      </c>
      <c r="B29" s="33">
        <v>75</v>
      </c>
      <c r="C29" s="32">
        <v>273</v>
      </c>
      <c r="D29" s="32">
        <v>152435.897435897</v>
      </c>
      <c r="E29" s="32">
        <v>145767.102564103</v>
      </c>
      <c r="F29" s="32">
        <v>6668.7948717948702</v>
      </c>
      <c r="G29" s="32">
        <v>145767.102564103</v>
      </c>
      <c r="H29" s="32">
        <v>4.3748191757779602E-2</v>
      </c>
    </row>
    <row r="30" spans="1:8" ht="14.25">
      <c r="A30" s="32">
        <v>29</v>
      </c>
      <c r="B30" s="33">
        <v>76</v>
      </c>
      <c r="C30" s="32">
        <v>1679</v>
      </c>
      <c r="D30" s="32">
        <v>307589.49279487203</v>
      </c>
      <c r="E30" s="32">
        <v>288755.72467008501</v>
      </c>
      <c r="F30" s="32">
        <v>18833.7681247863</v>
      </c>
      <c r="G30" s="32">
        <v>288755.72467008501</v>
      </c>
      <c r="H30" s="32">
        <v>6.1230206382070301E-2</v>
      </c>
    </row>
    <row r="31" spans="1:8" ht="14.25">
      <c r="A31" s="32">
        <v>30</v>
      </c>
      <c r="B31" s="33">
        <v>99</v>
      </c>
      <c r="C31" s="32">
        <v>34</v>
      </c>
      <c r="D31" s="32">
        <v>12334.8422963467</v>
      </c>
      <c r="E31" s="32">
        <v>10502.912563346201</v>
      </c>
      <c r="F31" s="32">
        <v>1831.92973300053</v>
      </c>
      <c r="G31" s="32">
        <v>10502.912563346201</v>
      </c>
      <c r="H31" s="32">
        <v>0.148516672446076</v>
      </c>
    </row>
    <row r="32" spans="1:8" ht="14.25">
      <c r="A32" s="32"/>
      <c r="B32" s="33"/>
      <c r="C32" s="32"/>
      <c r="D32" s="32"/>
      <c r="E32" s="32"/>
      <c r="F32" s="32"/>
      <c r="G32" s="32"/>
      <c r="H32" s="32"/>
    </row>
    <row r="33" spans="1:8" ht="14.25">
      <c r="A33" s="32"/>
      <c r="B33" s="33"/>
      <c r="C33" s="32"/>
      <c r="D33" s="32"/>
      <c r="E33" s="32"/>
      <c r="F33" s="32"/>
      <c r="G33" s="32"/>
      <c r="H33" s="32"/>
    </row>
    <row r="34" spans="1:8" ht="14.25">
      <c r="A34" s="32"/>
      <c r="B34" s="33"/>
      <c r="C34" s="32"/>
      <c r="D34" s="32"/>
      <c r="E34" s="32"/>
      <c r="F34" s="32"/>
      <c r="G34" s="32"/>
      <c r="H34" s="32"/>
    </row>
    <row r="35" spans="1:8" ht="14.25">
      <c r="A35" s="32"/>
      <c r="B35" s="33"/>
      <c r="C35" s="32"/>
      <c r="D35" s="32"/>
      <c r="E35" s="32"/>
      <c r="F35" s="32"/>
      <c r="G35" s="32"/>
      <c r="H35" s="32"/>
    </row>
    <row r="36" spans="1:8" ht="14.25">
      <c r="A36" s="32"/>
      <c r="B36" s="33"/>
      <c r="C36" s="32"/>
      <c r="D36" s="32"/>
      <c r="E36" s="32"/>
      <c r="F36" s="32"/>
      <c r="G36" s="32"/>
      <c r="H36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2014-05-13T05:09:54Z</dcterms:modified>
</cp:coreProperties>
</file>