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<sst xmlns="http://schemas.openxmlformats.org/spreadsheetml/2006/main" count="114" uniqueCount="71">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</sst>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9" sqref="I29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7" t="s">
        <v>5</v>
      </c>
      <c r="B3" s="37"/>
      <c r="C3" s="37"/>
      <c r="D3" s="37"/>
      <c r="E3" s="15">
        <f>RA!D7</f>
        <v>12321734.627</v>
      </c>
      <c r="F3" s="25">
        <f>RA!I7</f>
        <v>1433441.7856000001</v>
      </c>
      <c r="G3" s="16">
        <f>E3-F3</f>
        <v>10888292.841400001</v>
      </c>
      <c r="H3" s="27">
        <f>RA!J7</f>
        <v>11.6334414673967</v>
      </c>
      <c r="I3" s="20">
        <f>SUM(I4:I39)</f>
        <v>12321737.350465162</v>
      </c>
      <c r="J3" s="21">
        <f>SUM(J4:J39)</f>
        <v>10888292.783660764</v>
      </c>
      <c r="K3" s="22">
        <f>E3-I3</f>
        <v>-2.7234651613980532</v>
      </c>
      <c r="L3" s="22">
        <f>G3-J3</f>
        <v>5.7739237323403358E-2</v>
      </c>
    </row>
    <row r="4" spans="1:12" x14ac:dyDescent="0.15">
      <c r="A4" s="38">
        <f>RA!A8</f>
        <v>41772</v>
      </c>
      <c r="B4" s="12">
        <v>12</v>
      </c>
      <c r="C4" s="35" t="s">
        <v>6</v>
      </c>
      <c r="D4" s="35"/>
      <c r="E4" s="15">
        <f>VLOOKUP(C4,RA!B8:D39,3,0)</f>
        <v>467708.76040000003</v>
      </c>
      <c r="F4" s="25">
        <f>VLOOKUP(C4,RA!B8:I43,8,0)</f>
        <v>113444.41559999999</v>
      </c>
      <c r="G4" s="16">
        <f t="shared" ref="G4:G39" si="0">E4-F4</f>
        <v>354264.34480000002</v>
      </c>
      <c r="H4" s="27">
        <f>RA!J8</f>
        <v>24.255354016242599</v>
      </c>
      <c r="I4" s="20">
        <f>VLOOKUP(B4,RMS!B:D,3,FALSE)</f>
        <v>467709.12149145303</v>
      </c>
      <c r="J4" s="21">
        <f>VLOOKUP(B4,RMS!B:E,4,FALSE)</f>
        <v>354264.34793675202</v>
      </c>
      <c r="K4" s="22">
        <f t="shared" ref="K4:K39" si="1">E4-I4</f>
        <v>-0.36109145299997181</v>
      </c>
      <c r="L4" s="22">
        <f t="shared" ref="L4:L39" si="2">G4-J4</f>
        <v>-3.1367519986815751E-3</v>
      </c>
    </row>
    <row r="5" spans="1:12" x14ac:dyDescent="0.15">
      <c r="A5" s="38"/>
      <c r="B5" s="12">
        <v>13</v>
      </c>
      <c r="C5" s="35" t="s">
        <v>7</v>
      </c>
      <c r="D5" s="35"/>
      <c r="E5" s="15">
        <f>VLOOKUP(C5,RA!B8:D40,3,0)</f>
        <v>61089.582600000002</v>
      </c>
      <c r="F5" s="25">
        <f>VLOOKUP(C5,RA!B9:I44,8,0)</f>
        <v>13900.384700000001</v>
      </c>
      <c r="G5" s="16">
        <f t="shared" si="0"/>
        <v>47189.197899999999</v>
      </c>
      <c r="H5" s="27">
        <f>RA!J9</f>
        <v>22.75409997645</v>
      </c>
      <c r="I5" s="20">
        <f>VLOOKUP(B5,RMS!B:D,3,FALSE)</f>
        <v>61089.591097466197</v>
      </c>
      <c r="J5" s="21">
        <f>VLOOKUP(B5,RMS!B:E,4,FALSE)</f>
        <v>47189.196339565802</v>
      </c>
      <c r="K5" s="22">
        <f t="shared" si="1"/>
        <v>-8.4974661949672736E-3</v>
      </c>
      <c r="L5" s="22">
        <f t="shared" si="2"/>
        <v>1.5604341970174573E-3</v>
      </c>
    </row>
    <row r="6" spans="1:12" x14ac:dyDescent="0.15">
      <c r="A6" s="38"/>
      <c r="B6" s="12">
        <v>14</v>
      </c>
      <c r="C6" s="35" t="s">
        <v>8</v>
      </c>
      <c r="D6" s="35"/>
      <c r="E6" s="15">
        <f>VLOOKUP(C6,RA!B10:D41,3,0)</f>
        <v>101847.8407</v>
      </c>
      <c r="F6" s="25">
        <f>VLOOKUP(C6,RA!B10:I45,8,0)</f>
        <v>27096.109400000001</v>
      </c>
      <c r="G6" s="16">
        <f t="shared" si="0"/>
        <v>74751.731299999999</v>
      </c>
      <c r="H6" s="27">
        <f>RA!J10</f>
        <v>26.6045006097022</v>
      </c>
      <c r="I6" s="20">
        <f>VLOOKUP(B6,RMS!B:D,3,FALSE)</f>
        <v>101849.56149401701</v>
      </c>
      <c r="J6" s="21">
        <f>VLOOKUP(B6,RMS!B:E,4,FALSE)</f>
        <v>74751.731758119698</v>
      </c>
      <c r="K6" s="22">
        <f t="shared" si="1"/>
        <v>-1.7207940170046641</v>
      </c>
      <c r="L6" s="22">
        <f t="shared" si="2"/>
        <v>-4.5811969903297722E-4</v>
      </c>
    </row>
    <row r="7" spans="1:12" x14ac:dyDescent="0.15">
      <c r="A7" s="38"/>
      <c r="B7" s="12">
        <v>15</v>
      </c>
      <c r="C7" s="35" t="s">
        <v>9</v>
      </c>
      <c r="D7" s="35"/>
      <c r="E7" s="15">
        <f>VLOOKUP(C7,RA!B10:D42,3,0)</f>
        <v>54270.775300000001</v>
      </c>
      <c r="F7" s="25">
        <f>VLOOKUP(C7,RA!B11:I46,8,0)</f>
        <v>9340.9580000000005</v>
      </c>
      <c r="G7" s="16">
        <f t="shared" si="0"/>
        <v>44929.817300000002</v>
      </c>
      <c r="H7" s="27">
        <f>RA!J11</f>
        <v>17.2117644318967</v>
      </c>
      <c r="I7" s="20">
        <f>VLOOKUP(B7,RMS!B:D,3,FALSE)</f>
        <v>54270.789397435903</v>
      </c>
      <c r="J7" s="21">
        <f>VLOOKUP(B7,RMS!B:E,4,FALSE)</f>
        <v>44929.817098290601</v>
      </c>
      <c r="K7" s="22">
        <f t="shared" si="1"/>
        <v>-1.4097435901931021E-2</v>
      </c>
      <c r="L7" s="22">
        <f t="shared" si="2"/>
        <v>2.0170940115349367E-4</v>
      </c>
    </row>
    <row r="8" spans="1:12" x14ac:dyDescent="0.15">
      <c r="A8" s="38"/>
      <c r="B8" s="12">
        <v>16</v>
      </c>
      <c r="C8" s="35" t="s">
        <v>10</v>
      </c>
      <c r="D8" s="35"/>
      <c r="E8" s="15">
        <f>VLOOKUP(C8,RA!B12:D43,3,0)</f>
        <v>125390.54829999999</v>
      </c>
      <c r="F8" s="25">
        <f>VLOOKUP(C8,RA!B12:I47,8,0)</f>
        <v>28204.328099999999</v>
      </c>
      <c r="G8" s="16">
        <f t="shared" si="0"/>
        <v>97186.220199999996</v>
      </c>
      <c r="H8" s="27">
        <f>RA!J12</f>
        <v>22.493185078448199</v>
      </c>
      <c r="I8" s="20">
        <f>VLOOKUP(B8,RMS!B:D,3,FALSE)</f>
        <v>125390.547961538</v>
      </c>
      <c r="J8" s="21">
        <f>VLOOKUP(B8,RMS!B:E,4,FALSE)</f>
        <v>97186.220752991503</v>
      </c>
      <c r="K8" s="22">
        <f t="shared" si="1"/>
        <v>3.3846199221443385E-4</v>
      </c>
      <c r="L8" s="22">
        <f t="shared" si="2"/>
        <v>-5.5299150699283928E-4</v>
      </c>
    </row>
    <row r="9" spans="1:12" x14ac:dyDescent="0.15">
      <c r="A9" s="38"/>
      <c r="B9" s="12">
        <v>17</v>
      </c>
      <c r="C9" s="35" t="s">
        <v>11</v>
      </c>
      <c r="D9" s="35"/>
      <c r="E9" s="15">
        <f>VLOOKUP(C9,RA!B12:D44,3,0)</f>
        <v>221560.00289999999</v>
      </c>
      <c r="F9" s="25">
        <f>VLOOKUP(C9,RA!B13:I48,8,0)</f>
        <v>50590.303</v>
      </c>
      <c r="G9" s="16">
        <f t="shared" si="0"/>
        <v>170969.69990000001</v>
      </c>
      <c r="H9" s="27">
        <f>RA!J13</f>
        <v>22.833680419671101</v>
      </c>
      <c r="I9" s="20">
        <f>VLOOKUP(B9,RMS!B:D,3,FALSE)</f>
        <v>221560.10829572601</v>
      </c>
      <c r="J9" s="21">
        <f>VLOOKUP(B9,RMS!B:E,4,FALSE)</f>
        <v>170969.69956410301</v>
      </c>
      <c r="K9" s="22">
        <f t="shared" si="1"/>
        <v>-0.10539572601555847</v>
      </c>
      <c r="L9" s="22">
        <f t="shared" si="2"/>
        <v>3.3589699887670577E-4</v>
      </c>
    </row>
    <row r="10" spans="1:12" x14ac:dyDescent="0.15">
      <c r="A10" s="38"/>
      <c r="B10" s="12">
        <v>18</v>
      </c>
      <c r="C10" s="35" t="s">
        <v>12</v>
      </c>
      <c r="D10" s="35"/>
      <c r="E10" s="15">
        <f>VLOOKUP(C10,RA!B14:D45,3,0)</f>
        <v>111913.8939</v>
      </c>
      <c r="F10" s="25">
        <f>VLOOKUP(C10,RA!B14:I49,8,0)</f>
        <v>21983.9169</v>
      </c>
      <c r="G10" s="16">
        <f t="shared" si="0"/>
        <v>89929.976999999999</v>
      </c>
      <c r="H10" s="27">
        <f>RA!J14</f>
        <v>19.6435993189939</v>
      </c>
      <c r="I10" s="20">
        <f>VLOOKUP(B10,RMS!B:D,3,FALSE)</f>
        <v>111913.89116153801</v>
      </c>
      <c r="J10" s="21">
        <f>VLOOKUP(B10,RMS!B:E,4,FALSE)</f>
        <v>89929.9778470085</v>
      </c>
      <c r="K10" s="22">
        <f t="shared" si="1"/>
        <v>2.7384619897929952E-3</v>
      </c>
      <c r="L10" s="22">
        <f t="shared" si="2"/>
        <v>-8.4700850129593164E-4</v>
      </c>
    </row>
    <row r="11" spans="1:12" x14ac:dyDescent="0.15">
      <c r="A11" s="38"/>
      <c r="B11" s="12">
        <v>19</v>
      </c>
      <c r="C11" s="35" t="s">
        <v>13</v>
      </c>
      <c r="D11" s="35"/>
      <c r="E11" s="15">
        <f>VLOOKUP(C11,RA!B14:D46,3,0)</f>
        <v>103918.88069999999</v>
      </c>
      <c r="F11" s="25">
        <f>VLOOKUP(C11,RA!B15:I50,8,0)</f>
        <v>22294.946</v>
      </c>
      <c r="G11" s="16">
        <f t="shared" si="0"/>
        <v>81623.934699999998</v>
      </c>
      <c r="H11" s="27">
        <f>RA!J15</f>
        <v>21.454182194631699</v>
      </c>
      <c r="I11" s="20">
        <f>VLOOKUP(B11,RMS!B:D,3,FALSE)</f>
        <v>103918.95073504301</v>
      </c>
      <c r="J11" s="21">
        <f>VLOOKUP(B11,RMS!B:E,4,FALSE)</f>
        <v>81623.934194871807</v>
      </c>
      <c r="K11" s="22">
        <f t="shared" si="1"/>
        <v>-7.0035043012467213E-2</v>
      </c>
      <c r="L11" s="22">
        <f t="shared" si="2"/>
        <v>5.0512819143477827E-4</v>
      </c>
    </row>
    <row r="12" spans="1:12" x14ac:dyDescent="0.15">
      <c r="A12" s="38"/>
      <c r="B12" s="12">
        <v>21</v>
      </c>
      <c r="C12" s="35" t="s">
        <v>14</v>
      </c>
      <c r="D12" s="35"/>
      <c r="E12" s="15">
        <f>VLOOKUP(C12,RA!B16:D47,3,0)</f>
        <v>591442.41500000004</v>
      </c>
      <c r="F12" s="25">
        <f>VLOOKUP(C12,RA!B16:I51,8,0)</f>
        <v>34763.9853</v>
      </c>
      <c r="G12" s="16">
        <f t="shared" si="0"/>
        <v>556678.42969999998</v>
      </c>
      <c r="H12" s="27">
        <f>RA!J16</f>
        <v>5.8778309465681504</v>
      </c>
      <c r="I12" s="20">
        <f>VLOOKUP(B12,RMS!B:D,3,FALSE)</f>
        <v>591442.29440000001</v>
      </c>
      <c r="J12" s="21">
        <f>VLOOKUP(B12,RMS!B:E,4,FALSE)</f>
        <v>556678.42969999998</v>
      </c>
      <c r="K12" s="22">
        <f t="shared" si="1"/>
        <v>0.12060000002384186</v>
      </c>
      <c r="L12" s="22">
        <f t="shared" si="2"/>
        <v>0</v>
      </c>
    </row>
    <row r="13" spans="1:12" x14ac:dyDescent="0.15">
      <c r="A13" s="38"/>
      <c r="B13" s="12">
        <v>22</v>
      </c>
      <c r="C13" s="35" t="s">
        <v>15</v>
      </c>
      <c r="D13" s="35"/>
      <c r="E13" s="15">
        <f>VLOOKUP(C13,RA!B16:D48,3,0)</f>
        <v>458523.15659999999</v>
      </c>
      <c r="F13" s="25">
        <f>VLOOKUP(C13,RA!B17:I52,8,0)</f>
        <v>46473.5861</v>
      </c>
      <c r="G13" s="16">
        <f t="shared" si="0"/>
        <v>412049.57049999997</v>
      </c>
      <c r="H13" s="27">
        <f>RA!J17</f>
        <v>10.135493798090099</v>
      </c>
      <c r="I13" s="20">
        <f>VLOOKUP(B13,RMS!B:D,3,FALSE)</f>
        <v>458523.20931538497</v>
      </c>
      <c r="J13" s="21">
        <f>VLOOKUP(B13,RMS!B:E,4,FALSE)</f>
        <v>412049.57112307701</v>
      </c>
      <c r="K13" s="22">
        <f t="shared" si="1"/>
        <v>-5.2715384983457625E-2</v>
      </c>
      <c r="L13" s="22">
        <f t="shared" si="2"/>
        <v>-6.2307703774422407E-4</v>
      </c>
    </row>
    <row r="14" spans="1:12" x14ac:dyDescent="0.15">
      <c r="A14" s="38"/>
      <c r="B14" s="12">
        <v>23</v>
      </c>
      <c r="C14" s="35" t="s">
        <v>16</v>
      </c>
      <c r="D14" s="35"/>
      <c r="E14" s="15">
        <f>VLOOKUP(C14,RA!B18:D49,3,0)</f>
        <v>1147067.2254999999</v>
      </c>
      <c r="F14" s="25">
        <f>VLOOKUP(C14,RA!B18:I53,8,0)</f>
        <v>159524.59700000001</v>
      </c>
      <c r="G14" s="16">
        <f t="shared" si="0"/>
        <v>987542.62849999988</v>
      </c>
      <c r="H14" s="27">
        <f>RA!J18</f>
        <v>13.907170691801801</v>
      </c>
      <c r="I14" s="20">
        <f>VLOOKUP(B14,RMS!B:D,3,FALSE)</f>
        <v>1147067.4919008501</v>
      </c>
      <c r="J14" s="21">
        <f>VLOOKUP(B14,RMS!B:E,4,FALSE)</f>
        <v>987542.63732820505</v>
      </c>
      <c r="K14" s="22">
        <f t="shared" si="1"/>
        <v>-0.26640085014514625</v>
      </c>
      <c r="L14" s="22">
        <f t="shared" si="2"/>
        <v>-8.8282051729038358E-3</v>
      </c>
    </row>
    <row r="15" spans="1:12" x14ac:dyDescent="0.15">
      <c r="A15" s="38"/>
      <c r="B15" s="12">
        <v>24</v>
      </c>
      <c r="C15" s="35" t="s">
        <v>17</v>
      </c>
      <c r="D15" s="35"/>
      <c r="E15" s="15">
        <f>VLOOKUP(C15,RA!B18:D50,3,0)</f>
        <v>417603.88459999999</v>
      </c>
      <c r="F15" s="25">
        <f>VLOOKUP(C15,RA!B19:I54,8,0)</f>
        <v>52427.263099999996</v>
      </c>
      <c r="G15" s="16">
        <f t="shared" si="0"/>
        <v>365176.62150000001</v>
      </c>
      <c r="H15" s="27">
        <f>RA!J19</f>
        <v>12.554304457732</v>
      </c>
      <c r="I15" s="20">
        <f>VLOOKUP(B15,RMS!B:D,3,FALSE)</f>
        <v>417603.91640769201</v>
      </c>
      <c r="J15" s="21">
        <f>VLOOKUP(B15,RMS!B:E,4,FALSE)</f>
        <v>365176.62117521401</v>
      </c>
      <c r="K15" s="22">
        <f t="shared" si="1"/>
        <v>-3.1807692022994161E-2</v>
      </c>
      <c r="L15" s="22">
        <f t="shared" si="2"/>
        <v>3.2478600041940808E-4</v>
      </c>
    </row>
    <row r="16" spans="1:12" x14ac:dyDescent="0.15">
      <c r="A16" s="38"/>
      <c r="B16" s="12">
        <v>25</v>
      </c>
      <c r="C16" s="35" t="s">
        <v>18</v>
      </c>
      <c r="D16" s="35"/>
      <c r="E16" s="15">
        <f>VLOOKUP(C16,RA!B20:D51,3,0)</f>
        <v>663618.19330000004</v>
      </c>
      <c r="F16" s="25">
        <f>VLOOKUP(C16,RA!B20:I55,8,0)</f>
        <v>55565.477899999998</v>
      </c>
      <c r="G16" s="16">
        <f t="shared" si="0"/>
        <v>608052.7154000001</v>
      </c>
      <c r="H16" s="27">
        <f>RA!J20</f>
        <v>8.3731094869004998</v>
      </c>
      <c r="I16" s="20">
        <f>VLOOKUP(B16,RMS!B:D,3,FALSE)</f>
        <v>663618.17489999998</v>
      </c>
      <c r="J16" s="21">
        <f>VLOOKUP(B16,RMS!B:E,4,FALSE)</f>
        <v>608052.71539999999</v>
      </c>
      <c r="K16" s="22">
        <f t="shared" si="1"/>
        <v>1.8400000059045851E-2</v>
      </c>
      <c r="L16" s="22">
        <f t="shared" si="2"/>
        <v>0</v>
      </c>
    </row>
    <row r="17" spans="1:12" x14ac:dyDescent="0.15">
      <c r="A17" s="38"/>
      <c r="B17" s="12">
        <v>26</v>
      </c>
      <c r="C17" s="35" t="s">
        <v>19</v>
      </c>
      <c r="D17" s="35"/>
      <c r="E17" s="15">
        <f>VLOOKUP(C17,RA!B20:D52,3,0)</f>
        <v>246864.44080000001</v>
      </c>
      <c r="F17" s="25">
        <f>VLOOKUP(C17,RA!B21:I56,8,0)</f>
        <v>32122.631399999998</v>
      </c>
      <c r="G17" s="16">
        <f t="shared" si="0"/>
        <v>214741.80940000003</v>
      </c>
      <c r="H17" s="27">
        <f>RA!J21</f>
        <v>13.012255347875101</v>
      </c>
      <c r="I17" s="20">
        <f>VLOOKUP(B17,RMS!B:D,3,FALSE)</f>
        <v>246864.2739</v>
      </c>
      <c r="J17" s="21">
        <f>VLOOKUP(B17,RMS!B:E,4,FALSE)</f>
        <v>214741.8094</v>
      </c>
      <c r="K17" s="22">
        <f t="shared" si="1"/>
        <v>0.16690000001108274</v>
      </c>
      <c r="L17" s="22">
        <f t="shared" si="2"/>
        <v>0</v>
      </c>
    </row>
    <row r="18" spans="1:12" x14ac:dyDescent="0.15">
      <c r="A18" s="38"/>
      <c r="B18" s="12">
        <v>27</v>
      </c>
      <c r="C18" s="35" t="s">
        <v>20</v>
      </c>
      <c r="D18" s="35"/>
      <c r="E18" s="15">
        <f>VLOOKUP(C18,RA!B22:D53,3,0)</f>
        <v>955909.53339999996</v>
      </c>
      <c r="F18" s="25">
        <f>VLOOKUP(C18,RA!B22:I57,8,0)</f>
        <v>119531.17600000001</v>
      </c>
      <c r="G18" s="16">
        <f t="shared" si="0"/>
        <v>836378.35739999998</v>
      </c>
      <c r="H18" s="27">
        <f>RA!J22</f>
        <v>12.504444387624099</v>
      </c>
      <c r="I18" s="20">
        <f>VLOOKUP(B18,RMS!B:D,3,FALSE)</f>
        <v>955909.504333333</v>
      </c>
      <c r="J18" s="21">
        <f>VLOOKUP(B18,RMS!B:E,4,FALSE)</f>
        <v>836378.36060000001</v>
      </c>
      <c r="K18" s="22">
        <f t="shared" si="1"/>
        <v>2.9066666960716248E-2</v>
      </c>
      <c r="L18" s="22">
        <f t="shared" si="2"/>
        <v>-3.2000000355765224E-3</v>
      </c>
    </row>
    <row r="19" spans="1:12" x14ac:dyDescent="0.15">
      <c r="A19" s="38"/>
      <c r="B19" s="12">
        <v>29</v>
      </c>
      <c r="C19" s="35" t="s">
        <v>21</v>
      </c>
      <c r="D19" s="35"/>
      <c r="E19" s="15">
        <f>VLOOKUP(C19,RA!B22:D54,3,0)</f>
        <v>2052702.3765</v>
      </c>
      <c r="F19" s="25">
        <f>VLOOKUP(C19,RA!B23:I58,8,0)</f>
        <v>96229.576199999996</v>
      </c>
      <c r="G19" s="16">
        <f t="shared" si="0"/>
        <v>1956472.8003</v>
      </c>
      <c r="H19" s="27">
        <f>RA!J23</f>
        <v>4.6879458659797599</v>
      </c>
      <c r="I19" s="20">
        <f>VLOOKUP(B19,RMS!B:D,3,FALSE)</f>
        <v>2052703.0270042701</v>
      </c>
      <c r="J19" s="21">
        <f>VLOOKUP(B19,RMS!B:E,4,FALSE)</f>
        <v>1956472.83102564</v>
      </c>
      <c r="K19" s="22">
        <f t="shared" si="1"/>
        <v>-0.65050427010282874</v>
      </c>
      <c r="L19" s="22">
        <f t="shared" si="2"/>
        <v>-3.0725640011951327E-2</v>
      </c>
    </row>
    <row r="20" spans="1:12" x14ac:dyDescent="0.15">
      <c r="A20" s="38"/>
      <c r="B20" s="12">
        <v>31</v>
      </c>
      <c r="C20" s="35" t="s">
        <v>22</v>
      </c>
      <c r="D20" s="35"/>
      <c r="E20" s="15">
        <f>VLOOKUP(C20,RA!B24:D55,3,0)</f>
        <v>186119.98759999999</v>
      </c>
      <c r="F20" s="25">
        <f>VLOOKUP(C20,RA!B24:I59,8,0)</f>
        <v>32738.2363</v>
      </c>
      <c r="G20" s="16">
        <f t="shared" si="0"/>
        <v>153381.7513</v>
      </c>
      <c r="H20" s="27">
        <f>RA!J24</f>
        <v>17.589855190813498</v>
      </c>
      <c r="I20" s="20">
        <f>VLOOKUP(B20,RMS!B:D,3,FALSE)</f>
        <v>186119.97361527901</v>
      </c>
      <c r="J20" s="21">
        <f>VLOOKUP(B20,RMS!B:E,4,FALSE)</f>
        <v>153381.74698182699</v>
      </c>
      <c r="K20" s="22">
        <f t="shared" si="1"/>
        <v>1.398472097935155E-2</v>
      </c>
      <c r="L20" s="22">
        <f t="shared" si="2"/>
        <v>4.3181730143260211E-3</v>
      </c>
    </row>
    <row r="21" spans="1:12" x14ac:dyDescent="0.15">
      <c r="A21" s="38"/>
      <c r="B21" s="12">
        <v>32</v>
      </c>
      <c r="C21" s="35" t="s">
        <v>23</v>
      </c>
      <c r="D21" s="35"/>
      <c r="E21" s="15">
        <f>VLOOKUP(C21,RA!B24:D56,3,0)</f>
        <v>159406.50640000001</v>
      </c>
      <c r="F21" s="25">
        <f>VLOOKUP(C21,RA!B25:I60,8,0)</f>
        <v>9780.7985000000008</v>
      </c>
      <c r="G21" s="16">
        <f t="shared" si="0"/>
        <v>149625.70790000001</v>
      </c>
      <c r="H21" s="27">
        <f>RA!J25</f>
        <v>6.1357586468001299</v>
      </c>
      <c r="I21" s="20">
        <f>VLOOKUP(B21,RMS!B:D,3,FALSE)</f>
        <v>159406.50566810399</v>
      </c>
      <c r="J21" s="21">
        <f>VLOOKUP(B21,RMS!B:E,4,FALSE)</f>
        <v>149625.71004096899</v>
      </c>
      <c r="K21" s="22">
        <f t="shared" si="1"/>
        <v>7.3189602699130774E-4</v>
      </c>
      <c r="L21" s="22">
        <f t="shared" si="2"/>
        <v>-2.1409689798019826E-3</v>
      </c>
    </row>
    <row r="22" spans="1:12" x14ac:dyDescent="0.15">
      <c r="A22" s="38"/>
      <c r="B22" s="12">
        <v>33</v>
      </c>
      <c r="C22" s="35" t="s">
        <v>24</v>
      </c>
      <c r="D22" s="35"/>
      <c r="E22" s="15">
        <f>VLOOKUP(C22,RA!B26:D57,3,0)</f>
        <v>439559.23249999998</v>
      </c>
      <c r="F22" s="25">
        <f>VLOOKUP(C22,RA!B26:I61,8,0)</f>
        <v>93591.423500000004</v>
      </c>
      <c r="G22" s="16">
        <f t="shared" si="0"/>
        <v>345967.80900000001</v>
      </c>
      <c r="H22" s="27">
        <f>RA!J26</f>
        <v>21.292107315707401</v>
      </c>
      <c r="I22" s="20">
        <f>VLOOKUP(B22,RMS!B:D,3,FALSE)</f>
        <v>439559.195579472</v>
      </c>
      <c r="J22" s="21">
        <f>VLOOKUP(B22,RMS!B:E,4,FALSE)</f>
        <v>345967.75822588999</v>
      </c>
      <c r="K22" s="22">
        <f t="shared" si="1"/>
        <v>3.6920527985785156E-2</v>
      </c>
      <c r="L22" s="22">
        <f t="shared" si="2"/>
        <v>5.077411001548171E-2</v>
      </c>
    </row>
    <row r="23" spans="1:12" x14ac:dyDescent="0.15">
      <c r="A23" s="38"/>
      <c r="B23" s="12">
        <v>34</v>
      </c>
      <c r="C23" s="35" t="s">
        <v>25</v>
      </c>
      <c r="D23" s="35"/>
      <c r="E23" s="15">
        <f>VLOOKUP(C23,RA!B26:D58,3,0)</f>
        <v>196660.7401</v>
      </c>
      <c r="F23" s="25">
        <f>VLOOKUP(C23,RA!B27:I62,8,0)</f>
        <v>62808.682500000003</v>
      </c>
      <c r="G23" s="16">
        <f t="shared" si="0"/>
        <v>133852.0576</v>
      </c>
      <c r="H23" s="27">
        <f>RA!J27</f>
        <v>31.937580662038801</v>
      </c>
      <c r="I23" s="20">
        <f>VLOOKUP(B23,RMS!B:D,3,FALSE)</f>
        <v>196660.64087019101</v>
      </c>
      <c r="J23" s="21">
        <f>VLOOKUP(B23,RMS!B:E,4,FALSE)</f>
        <v>133852.06273697101</v>
      </c>
      <c r="K23" s="22">
        <f t="shared" si="1"/>
        <v>9.9229808984091505E-2</v>
      </c>
      <c r="L23" s="22">
        <f t="shared" si="2"/>
        <v>-5.1369710126891732E-3</v>
      </c>
    </row>
    <row r="24" spans="1:12" x14ac:dyDescent="0.15">
      <c r="A24" s="38"/>
      <c r="B24" s="12">
        <v>35</v>
      </c>
      <c r="C24" s="35" t="s">
        <v>26</v>
      </c>
      <c r="D24" s="35"/>
      <c r="E24" s="15">
        <f>VLOOKUP(C24,RA!B28:D59,3,0)</f>
        <v>732800.43729999999</v>
      </c>
      <c r="F24" s="25">
        <f>VLOOKUP(C24,RA!B28:I63,8,0)</f>
        <v>35942.858800000002</v>
      </c>
      <c r="G24" s="16">
        <f t="shared" si="0"/>
        <v>696857.57849999995</v>
      </c>
      <c r="H24" s="27">
        <f>RA!J28</f>
        <v>4.90486317563228</v>
      </c>
      <c r="I24" s="20">
        <f>VLOOKUP(B24,RMS!B:D,3,FALSE)</f>
        <v>732800.43733097299</v>
      </c>
      <c r="J24" s="21">
        <f>VLOOKUP(B24,RMS!B:E,4,FALSE)</f>
        <v>696857.58340708003</v>
      </c>
      <c r="K24" s="22">
        <f t="shared" si="1"/>
        <v>-3.0972994863986969E-5</v>
      </c>
      <c r="L24" s="22">
        <f t="shared" si="2"/>
        <v>-4.9070800887420774E-3</v>
      </c>
    </row>
    <row r="25" spans="1:12" x14ac:dyDescent="0.15">
      <c r="A25" s="38"/>
      <c r="B25" s="12">
        <v>36</v>
      </c>
      <c r="C25" s="35" t="s">
        <v>27</v>
      </c>
      <c r="D25" s="35"/>
      <c r="E25" s="15">
        <f>VLOOKUP(C25,RA!B28:D60,3,0)</f>
        <v>673451.93389999995</v>
      </c>
      <c r="F25" s="25">
        <f>VLOOKUP(C25,RA!B29:I64,8,0)</f>
        <v>85988.961599999995</v>
      </c>
      <c r="G25" s="16">
        <f t="shared" si="0"/>
        <v>587462.97229999991</v>
      </c>
      <c r="H25" s="27">
        <f>RA!J29</f>
        <v>12.7683888443282</v>
      </c>
      <c r="I25" s="20">
        <f>VLOOKUP(B25,RMS!B:D,3,FALSE)</f>
        <v>673451.93294601794</v>
      </c>
      <c r="J25" s="21">
        <f>VLOOKUP(B25,RMS!B:E,4,FALSE)</f>
        <v>587462.93756212504</v>
      </c>
      <c r="K25" s="22">
        <f t="shared" si="1"/>
        <v>9.5398200210183859E-4</v>
      </c>
      <c r="L25" s="22">
        <f t="shared" si="2"/>
        <v>3.4737874870188534E-2</v>
      </c>
    </row>
    <row r="26" spans="1:12" x14ac:dyDescent="0.15">
      <c r="A26" s="38"/>
      <c r="B26" s="12">
        <v>37</v>
      </c>
      <c r="C26" s="35" t="s">
        <v>28</v>
      </c>
      <c r="D26" s="35"/>
      <c r="E26" s="15">
        <f>VLOOKUP(C26,RA!B30:D61,3,0)</f>
        <v>944804.92460000003</v>
      </c>
      <c r="F26" s="25">
        <f>VLOOKUP(C26,RA!B30:I65,8,0)</f>
        <v>120135.436</v>
      </c>
      <c r="G26" s="16">
        <f t="shared" si="0"/>
        <v>824669.48860000004</v>
      </c>
      <c r="H26" s="27">
        <f>RA!J30</f>
        <v>12.7153693711812</v>
      </c>
      <c r="I26" s="20">
        <f>VLOOKUP(B26,RMS!B:D,3,FALSE)</f>
        <v>944804.91467433597</v>
      </c>
      <c r="J26" s="21">
        <f>VLOOKUP(B26,RMS!B:E,4,FALSE)</f>
        <v>824669.48746792995</v>
      </c>
      <c r="K26" s="22">
        <f t="shared" si="1"/>
        <v>9.925664053298533E-3</v>
      </c>
      <c r="L26" s="22">
        <f t="shared" si="2"/>
        <v>1.1320700868964195E-3</v>
      </c>
    </row>
    <row r="27" spans="1:12" x14ac:dyDescent="0.15">
      <c r="A27" s="38"/>
      <c r="B27" s="12">
        <v>38</v>
      </c>
      <c r="C27" s="35" t="s">
        <v>29</v>
      </c>
      <c r="D27" s="35"/>
      <c r="E27" s="15">
        <f>VLOOKUP(C27,RA!B30:D62,3,0)</f>
        <v>538163.51370000001</v>
      </c>
      <c r="F27" s="25">
        <f>VLOOKUP(C27,RA!B31:I66,8,0)</f>
        <v>38425.719400000002</v>
      </c>
      <c r="G27" s="16">
        <f t="shared" si="0"/>
        <v>499737.79430000001</v>
      </c>
      <c r="H27" s="27">
        <f>RA!J31</f>
        <v>7.1401569266214597</v>
      </c>
      <c r="I27" s="20">
        <f>VLOOKUP(B27,RMS!B:D,3,FALSE)</f>
        <v>538163.51691769902</v>
      </c>
      <c r="J27" s="21">
        <f>VLOOKUP(B27,RMS!B:E,4,FALSE)</f>
        <v>499737.78041592898</v>
      </c>
      <c r="K27" s="22">
        <f t="shared" si="1"/>
        <v>-3.2176990061998367E-3</v>
      </c>
      <c r="L27" s="22">
        <f t="shared" si="2"/>
        <v>1.3884071027860045E-2</v>
      </c>
    </row>
    <row r="28" spans="1:12" x14ac:dyDescent="0.15">
      <c r="A28" s="38"/>
      <c r="B28" s="12">
        <v>39</v>
      </c>
      <c r="C28" s="35" t="s">
        <v>30</v>
      </c>
      <c r="D28" s="35"/>
      <c r="E28" s="15">
        <f>VLOOKUP(C28,RA!B32:D63,3,0)</f>
        <v>116275.5189</v>
      </c>
      <c r="F28" s="25">
        <f>VLOOKUP(C28,RA!B32:I67,8,0)</f>
        <v>37230.772499999999</v>
      </c>
      <c r="G28" s="16">
        <f t="shared" si="0"/>
        <v>79044.746400000004</v>
      </c>
      <c r="H28" s="27">
        <f>RA!J32</f>
        <v>32.019442142433697</v>
      </c>
      <c r="I28" s="20">
        <f>VLOOKUP(B28,RMS!B:D,3,FALSE)</f>
        <v>116275.463421269</v>
      </c>
      <c r="J28" s="21">
        <f>VLOOKUP(B28,RMS!B:E,4,FALSE)</f>
        <v>79044.733634219505</v>
      </c>
      <c r="K28" s="22">
        <f t="shared" si="1"/>
        <v>5.5478730995673686E-2</v>
      </c>
      <c r="L28" s="22">
        <f t="shared" si="2"/>
        <v>1.2765780498739332E-2</v>
      </c>
    </row>
    <row r="29" spans="1:12" x14ac:dyDescent="0.15">
      <c r="A29" s="38"/>
      <c r="B29" s="12">
        <v>40</v>
      </c>
      <c r="C29" s="35" t="s">
        <v>31</v>
      </c>
      <c r="D29" s="35"/>
      <c r="E29" s="15">
        <f>VLOOKUP(C29,RA!B32:D64,3,0)</f>
        <v>12.1648</v>
      </c>
      <c r="F29" s="25">
        <f>VLOOKUP(C29,RA!B33:I68,8,0)</f>
        <v>2.1074000000000002</v>
      </c>
      <c r="G29" s="16">
        <f t="shared" si="0"/>
        <v>10.057399999999999</v>
      </c>
      <c r="H29" s="27">
        <f>RA!J33</f>
        <v>17.3237537814021</v>
      </c>
      <c r="I29" s="20">
        <f>VLOOKUP(B29,RMS!B:D,3,FALSE)</f>
        <v>12.1648</v>
      </c>
      <c r="J29" s="21">
        <f>VLOOKUP(B29,RMS!B:E,4,FALSE)</f>
        <v>10.057399999999999</v>
      </c>
      <c r="K29" s="22">
        <f t="shared" si="1"/>
        <v>0</v>
      </c>
      <c r="L29" s="22">
        <f t="shared" si="2"/>
        <v>0</v>
      </c>
    </row>
    <row r="30" spans="1:12" x14ac:dyDescent="0.15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8"/>
      <c r="B31" s="12">
        <v>42</v>
      </c>
      <c r="C31" s="35" t="s">
        <v>32</v>
      </c>
      <c r="D31" s="35"/>
      <c r="E31" s="15">
        <f>VLOOKUP(C31,RA!B34:D66,3,0)</f>
        <v>90029.887900000002</v>
      </c>
      <c r="F31" s="25">
        <f>VLOOKUP(C31,RA!B35:I70,8,0)</f>
        <v>6600.6055999999999</v>
      </c>
      <c r="G31" s="16">
        <f t="shared" si="0"/>
        <v>83429.282300000006</v>
      </c>
      <c r="H31" s="27">
        <f>RA!J35</f>
        <v>7.3315714969361903</v>
      </c>
      <c r="I31" s="20">
        <f>VLOOKUP(B31,RMS!B:D,3,FALSE)</f>
        <v>90029.887799999997</v>
      </c>
      <c r="J31" s="21">
        <f>VLOOKUP(B31,RMS!B:E,4,FALSE)</f>
        <v>83429.281600000002</v>
      </c>
      <c r="K31" s="22">
        <f t="shared" si="1"/>
        <v>1.0000000474974513E-4</v>
      </c>
      <c r="L31" s="22">
        <f t="shared" si="2"/>
        <v>7.0000000414438546E-4</v>
      </c>
    </row>
    <row r="32" spans="1:12" x14ac:dyDescent="0.15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8"/>
      <c r="B35" s="12">
        <v>75</v>
      </c>
      <c r="C35" s="35" t="s">
        <v>33</v>
      </c>
      <c r="D35" s="35"/>
      <c r="E35" s="15">
        <f>VLOOKUP(C35,RA!B8:D70,3,0)</f>
        <v>136334.18840000001</v>
      </c>
      <c r="F35" s="25">
        <f>VLOOKUP(C35,RA!B8:I74,8,0)</f>
        <v>6229.4754000000003</v>
      </c>
      <c r="G35" s="16">
        <f t="shared" si="0"/>
        <v>130104.71300000002</v>
      </c>
      <c r="H35" s="27">
        <f>RA!J39</f>
        <v>4.5692687014961599</v>
      </c>
      <c r="I35" s="20">
        <f>VLOOKUP(B35,RMS!B:D,3,FALSE)</f>
        <v>136334.188034188</v>
      </c>
      <c r="J35" s="21">
        <f>VLOOKUP(B35,RMS!B:E,4,FALSE)</f>
        <v>130104.71367521401</v>
      </c>
      <c r="K35" s="22">
        <f t="shared" si="1"/>
        <v>3.6581201129592955E-4</v>
      </c>
      <c r="L35" s="22">
        <f t="shared" si="2"/>
        <v>-6.7521398887038231E-4</v>
      </c>
    </row>
    <row r="36" spans="1:12" x14ac:dyDescent="0.15">
      <c r="A36" s="38"/>
      <c r="B36" s="12">
        <v>76</v>
      </c>
      <c r="C36" s="35" t="s">
        <v>34</v>
      </c>
      <c r="D36" s="35"/>
      <c r="E36" s="15">
        <f>VLOOKUP(C36,RA!B8:D71,3,0)</f>
        <v>317955.85629999998</v>
      </c>
      <c r="F36" s="25">
        <f>VLOOKUP(C36,RA!B8:I75,8,0)</f>
        <v>19387.589</v>
      </c>
      <c r="G36" s="16">
        <f t="shared" si="0"/>
        <v>298568.26730000001</v>
      </c>
      <c r="H36" s="27">
        <f>RA!J40</f>
        <v>6.0975725453244296</v>
      </c>
      <c r="I36" s="20">
        <f>VLOOKUP(B36,RMS!B:D,3,FALSE)</f>
        <v>317955.85112564103</v>
      </c>
      <c r="J36" s="21">
        <f>VLOOKUP(B36,RMS!B:E,4,FALSE)</f>
        <v>298568.26961367502</v>
      </c>
      <c r="K36" s="22">
        <f t="shared" si="1"/>
        <v>5.1743589574471116E-3</v>
      </c>
      <c r="L36" s="22">
        <f t="shared" si="2"/>
        <v>-2.3136750096455216E-3</v>
      </c>
    </row>
    <row r="37" spans="1:12" x14ac:dyDescent="0.15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8"/>
      <c r="B39" s="12">
        <v>99</v>
      </c>
      <c r="C39" s="35" t="s">
        <v>35</v>
      </c>
      <c r="D39" s="35"/>
      <c r="E39" s="15">
        <f>VLOOKUP(C39,RA!B8:D74,3,0)</f>
        <v>8728.2240999999995</v>
      </c>
      <c r="F39" s="25">
        <f>VLOOKUP(C39,RA!B8:I78,8,0)</f>
        <v>1085.4644000000001</v>
      </c>
      <c r="G39" s="16">
        <f t="shared" si="0"/>
        <v>7642.7596999999996</v>
      </c>
      <c r="H39" s="27">
        <f>RA!J43</f>
        <v>12.436257222130701</v>
      </c>
      <c r="I39" s="20">
        <f>VLOOKUP(B39,RMS!B:D,3,FALSE)</f>
        <v>8728.2238862415907</v>
      </c>
      <c r="J39" s="21">
        <f>VLOOKUP(B39,RMS!B:E,4,FALSE)</f>
        <v>7642.7596550941698</v>
      </c>
      <c r="K39" s="22">
        <f t="shared" si="1"/>
        <v>2.1375840879045427E-4</v>
      </c>
      <c r="L39" s="22">
        <f t="shared" si="2"/>
        <v>4.4905829781782813E-5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 x14ac:dyDescent="0.25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 x14ac:dyDescent="0.2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 x14ac:dyDescent="0.2">
      <c r="A7" s="46" t="s">
        <v>5</v>
      </c>
      <c r="B7" s="47"/>
      <c r="C7" s="48"/>
      <c r="D7" s="62">
        <v>12321734.627</v>
      </c>
      <c r="E7" s="62">
        <v>11186089</v>
      </c>
      <c r="F7" s="63">
        <v>110.15230280216799</v>
      </c>
      <c r="G7" s="62">
        <v>10601475.6668</v>
      </c>
      <c r="H7" s="63">
        <v>16.2265991477699</v>
      </c>
      <c r="I7" s="62">
        <v>1433441.7856000001</v>
      </c>
      <c r="J7" s="63">
        <v>11.6334414673967</v>
      </c>
      <c r="K7" s="62">
        <v>1631029.1473000001</v>
      </c>
      <c r="L7" s="63">
        <v>15.3849256326437</v>
      </c>
      <c r="M7" s="63">
        <v>-0.121142753351211</v>
      </c>
      <c r="N7" s="62">
        <v>240119576.68099999</v>
      </c>
      <c r="O7" s="62">
        <v>2869302873.5959001</v>
      </c>
      <c r="P7" s="62">
        <v>772828</v>
      </c>
      <c r="Q7" s="62">
        <v>802765</v>
      </c>
      <c r="R7" s="63">
        <v>-3.7292358286671701</v>
      </c>
      <c r="S7" s="62">
        <v>15.943695915520699</v>
      </c>
      <c r="T7" s="62">
        <v>16.333942114441999</v>
      </c>
      <c r="U7" s="64">
        <v>-2.4476520437234899</v>
      </c>
      <c r="V7" s="52"/>
      <c r="W7" s="52"/>
    </row>
    <row r="8" spans="1:23" ht="14.25" thickBot="1" x14ac:dyDescent="0.2">
      <c r="A8" s="49">
        <v>41772</v>
      </c>
      <c r="B8" s="39" t="s">
        <v>6</v>
      </c>
      <c r="C8" s="40"/>
      <c r="D8" s="65">
        <v>467708.76040000003</v>
      </c>
      <c r="E8" s="65">
        <v>391071</v>
      </c>
      <c r="F8" s="66">
        <v>119.596891715315</v>
      </c>
      <c r="G8" s="65">
        <v>377639.54379999998</v>
      </c>
      <c r="H8" s="66">
        <v>23.850578700969201</v>
      </c>
      <c r="I8" s="65">
        <v>113444.41559999999</v>
      </c>
      <c r="J8" s="66">
        <v>24.255354016242599</v>
      </c>
      <c r="K8" s="65">
        <v>87858.527900000001</v>
      </c>
      <c r="L8" s="66">
        <v>23.2651821935603</v>
      </c>
      <c r="M8" s="66">
        <v>0.29121689506477599</v>
      </c>
      <c r="N8" s="65">
        <v>7626186.8613</v>
      </c>
      <c r="O8" s="65">
        <v>113238215.44769999</v>
      </c>
      <c r="P8" s="65">
        <v>20799</v>
      </c>
      <c r="Q8" s="65">
        <v>22443</v>
      </c>
      <c r="R8" s="66">
        <v>-7.3252239005480497</v>
      </c>
      <c r="S8" s="65">
        <v>22.487079205731</v>
      </c>
      <c r="T8" s="65">
        <v>22.366858396827499</v>
      </c>
      <c r="U8" s="67">
        <v>0.53462171678076098</v>
      </c>
      <c r="V8" s="52"/>
      <c r="W8" s="52"/>
    </row>
    <row r="9" spans="1:23" ht="12" customHeight="1" thickBot="1" x14ac:dyDescent="0.2">
      <c r="A9" s="50"/>
      <c r="B9" s="39" t="s">
        <v>7</v>
      </c>
      <c r="C9" s="40"/>
      <c r="D9" s="65">
        <v>61089.582600000002</v>
      </c>
      <c r="E9" s="65">
        <v>49078</v>
      </c>
      <c r="F9" s="66">
        <v>124.474474509964</v>
      </c>
      <c r="G9" s="65">
        <v>51199.394500000002</v>
      </c>
      <c r="H9" s="66">
        <v>19.317002078999199</v>
      </c>
      <c r="I9" s="65">
        <v>13900.384700000001</v>
      </c>
      <c r="J9" s="66">
        <v>22.75409997645</v>
      </c>
      <c r="K9" s="65">
        <v>11674.8703</v>
      </c>
      <c r="L9" s="66">
        <v>22.8027507239368</v>
      </c>
      <c r="M9" s="66">
        <v>0.19062433610076199</v>
      </c>
      <c r="N9" s="65">
        <v>1336596.9524000001</v>
      </c>
      <c r="O9" s="65">
        <v>19055118.301399998</v>
      </c>
      <c r="P9" s="65">
        <v>3562</v>
      </c>
      <c r="Q9" s="65">
        <v>3812</v>
      </c>
      <c r="R9" s="66">
        <v>-6.5582371458552</v>
      </c>
      <c r="S9" s="65">
        <v>17.150360078607498</v>
      </c>
      <c r="T9" s="65">
        <v>17.066941526757599</v>
      </c>
      <c r="U9" s="67">
        <v>0.48639533786797201</v>
      </c>
      <c r="V9" s="52"/>
      <c r="W9" s="52"/>
    </row>
    <row r="10" spans="1:23" ht="14.25" thickBot="1" x14ac:dyDescent="0.2">
      <c r="A10" s="50"/>
      <c r="B10" s="39" t="s">
        <v>8</v>
      </c>
      <c r="C10" s="40"/>
      <c r="D10" s="65">
        <v>101847.8407</v>
      </c>
      <c r="E10" s="65">
        <v>74580</v>
      </c>
      <c r="F10" s="66">
        <v>136.56186739072101</v>
      </c>
      <c r="G10" s="65">
        <v>79580.392099999997</v>
      </c>
      <c r="H10" s="66">
        <v>27.981074247559501</v>
      </c>
      <c r="I10" s="65">
        <v>27096.109400000001</v>
      </c>
      <c r="J10" s="66">
        <v>26.6045006097022</v>
      </c>
      <c r="K10" s="65">
        <v>23178.2942</v>
      </c>
      <c r="L10" s="66">
        <v>29.125634579526</v>
      </c>
      <c r="M10" s="66">
        <v>0.16902948794221501</v>
      </c>
      <c r="N10" s="65">
        <v>2117047.8590000002</v>
      </c>
      <c r="O10" s="65">
        <v>27145506.386500001</v>
      </c>
      <c r="P10" s="65">
        <v>71657</v>
      </c>
      <c r="Q10" s="65">
        <v>73451</v>
      </c>
      <c r="R10" s="66">
        <v>-2.44244462294591</v>
      </c>
      <c r="S10" s="65">
        <v>1.42132437445051</v>
      </c>
      <c r="T10" s="65">
        <v>1.38931381056759</v>
      </c>
      <c r="U10" s="67">
        <v>2.2521645627370401</v>
      </c>
      <c r="V10" s="52"/>
      <c r="W10" s="52"/>
    </row>
    <row r="11" spans="1:23" ht="14.25" thickBot="1" x14ac:dyDescent="0.2">
      <c r="A11" s="50"/>
      <c r="B11" s="39" t="s">
        <v>9</v>
      </c>
      <c r="C11" s="40"/>
      <c r="D11" s="65">
        <v>54270.775300000001</v>
      </c>
      <c r="E11" s="65">
        <v>47900</v>
      </c>
      <c r="F11" s="66">
        <v>113.30015720250501</v>
      </c>
      <c r="G11" s="65">
        <v>41932.744500000001</v>
      </c>
      <c r="H11" s="66">
        <v>29.4233800985767</v>
      </c>
      <c r="I11" s="65">
        <v>9340.9580000000005</v>
      </c>
      <c r="J11" s="66">
        <v>17.2117644318967</v>
      </c>
      <c r="K11" s="65">
        <v>9057.5043000000005</v>
      </c>
      <c r="L11" s="66">
        <v>21.600075091674501</v>
      </c>
      <c r="M11" s="66">
        <v>3.1294900958534003E-2</v>
      </c>
      <c r="N11" s="65">
        <v>771971.31920000003</v>
      </c>
      <c r="O11" s="65">
        <v>11567745.0055</v>
      </c>
      <c r="P11" s="65">
        <v>2641</v>
      </c>
      <c r="Q11" s="65">
        <v>2695</v>
      </c>
      <c r="R11" s="66">
        <v>-2.00371057513915</v>
      </c>
      <c r="S11" s="65">
        <v>20.549328019689501</v>
      </c>
      <c r="T11" s="65">
        <v>20.128645157699399</v>
      </c>
      <c r="U11" s="67">
        <v>2.04718549232844</v>
      </c>
      <c r="V11" s="52"/>
      <c r="W11" s="52"/>
    </row>
    <row r="12" spans="1:23" ht="14.25" thickBot="1" x14ac:dyDescent="0.2">
      <c r="A12" s="50"/>
      <c r="B12" s="39" t="s">
        <v>10</v>
      </c>
      <c r="C12" s="40"/>
      <c r="D12" s="65">
        <v>125390.54829999999</v>
      </c>
      <c r="E12" s="65">
        <v>182008</v>
      </c>
      <c r="F12" s="66">
        <v>68.892877400993399</v>
      </c>
      <c r="G12" s="65">
        <v>150247.2591</v>
      </c>
      <c r="H12" s="66">
        <v>-16.5438697177538</v>
      </c>
      <c r="I12" s="65">
        <v>28204.328099999999</v>
      </c>
      <c r="J12" s="66">
        <v>22.493185078448199</v>
      </c>
      <c r="K12" s="65">
        <v>21651.518199999999</v>
      </c>
      <c r="L12" s="66">
        <v>14.4105911347038</v>
      </c>
      <c r="M12" s="66">
        <v>0.30264898006089902</v>
      </c>
      <c r="N12" s="65">
        <v>3173204.6235000002</v>
      </c>
      <c r="O12" s="65">
        <v>33971126.729999997</v>
      </c>
      <c r="P12" s="65">
        <v>1230</v>
      </c>
      <c r="Q12" s="65">
        <v>1193</v>
      </c>
      <c r="R12" s="66">
        <v>3.1014249790444199</v>
      </c>
      <c r="S12" s="65">
        <v>101.943535203252</v>
      </c>
      <c r="T12" s="65">
        <v>96.771409220452597</v>
      </c>
      <c r="U12" s="67">
        <v>5.0735203291580504</v>
      </c>
      <c r="V12" s="52"/>
      <c r="W12" s="52"/>
    </row>
    <row r="13" spans="1:23" ht="14.25" thickBot="1" x14ac:dyDescent="0.2">
      <c r="A13" s="50"/>
      <c r="B13" s="39" t="s">
        <v>11</v>
      </c>
      <c r="C13" s="40"/>
      <c r="D13" s="65">
        <v>221560.00289999999</v>
      </c>
      <c r="E13" s="65">
        <v>212243</v>
      </c>
      <c r="F13" s="66">
        <v>104.38978100573399</v>
      </c>
      <c r="G13" s="65">
        <v>213582.0711</v>
      </c>
      <c r="H13" s="66">
        <v>3.7353003269009002</v>
      </c>
      <c r="I13" s="65">
        <v>50590.303</v>
      </c>
      <c r="J13" s="66">
        <v>22.833680419671101</v>
      </c>
      <c r="K13" s="65">
        <v>59596.414900000003</v>
      </c>
      <c r="L13" s="66">
        <v>27.903285417668201</v>
      </c>
      <c r="M13" s="66">
        <v>-0.151118350241568</v>
      </c>
      <c r="N13" s="65">
        <v>3924900.6669999999</v>
      </c>
      <c r="O13" s="65">
        <v>55478955.8464</v>
      </c>
      <c r="P13" s="65">
        <v>9522</v>
      </c>
      <c r="Q13" s="65">
        <v>10067</v>
      </c>
      <c r="R13" s="66">
        <v>-5.4137280222509201</v>
      </c>
      <c r="S13" s="65">
        <v>23.2682212665406</v>
      </c>
      <c r="T13" s="65">
        <v>22.744579437767001</v>
      </c>
      <c r="U13" s="67">
        <v>2.25045921119322</v>
      </c>
      <c r="V13" s="52"/>
      <c r="W13" s="52"/>
    </row>
    <row r="14" spans="1:23" ht="14.25" thickBot="1" x14ac:dyDescent="0.2">
      <c r="A14" s="50"/>
      <c r="B14" s="39" t="s">
        <v>12</v>
      </c>
      <c r="C14" s="40"/>
      <c r="D14" s="65">
        <v>111913.8939</v>
      </c>
      <c r="E14" s="65">
        <v>130585</v>
      </c>
      <c r="F14" s="66">
        <v>85.701951908718499</v>
      </c>
      <c r="G14" s="65">
        <v>114476.2215</v>
      </c>
      <c r="H14" s="66">
        <v>-2.2383055331713599</v>
      </c>
      <c r="I14" s="65">
        <v>21983.9169</v>
      </c>
      <c r="J14" s="66">
        <v>19.6435993189939</v>
      </c>
      <c r="K14" s="65">
        <v>24489.501400000001</v>
      </c>
      <c r="L14" s="66">
        <v>21.3926534952938</v>
      </c>
      <c r="M14" s="66">
        <v>-0.10231259751168301</v>
      </c>
      <c r="N14" s="65">
        <v>2105122.6271000002</v>
      </c>
      <c r="O14" s="65">
        <v>24637441.645500001</v>
      </c>
      <c r="P14" s="65">
        <v>2034</v>
      </c>
      <c r="Q14" s="65">
        <v>1967</v>
      </c>
      <c r="R14" s="66">
        <v>3.40620233858668</v>
      </c>
      <c r="S14" s="65">
        <v>55.021580088495597</v>
      </c>
      <c r="T14" s="65">
        <v>58.7934398576513</v>
      </c>
      <c r="U14" s="67">
        <v>-6.8552370962249602</v>
      </c>
      <c r="V14" s="52"/>
      <c r="W14" s="52"/>
    </row>
    <row r="15" spans="1:23" ht="14.25" thickBot="1" x14ac:dyDescent="0.2">
      <c r="A15" s="50"/>
      <c r="B15" s="39" t="s">
        <v>13</v>
      </c>
      <c r="C15" s="40"/>
      <c r="D15" s="65">
        <v>103918.88069999999</v>
      </c>
      <c r="E15" s="65">
        <v>95399</v>
      </c>
      <c r="F15" s="66">
        <v>108.930786171763</v>
      </c>
      <c r="G15" s="65">
        <v>97710.792199999996</v>
      </c>
      <c r="H15" s="66">
        <v>6.3535340981505204</v>
      </c>
      <c r="I15" s="65">
        <v>22294.946</v>
      </c>
      <c r="J15" s="66">
        <v>21.454182194631699</v>
      </c>
      <c r="K15" s="65">
        <v>25332.8158</v>
      </c>
      <c r="L15" s="66">
        <v>25.926323213250999</v>
      </c>
      <c r="M15" s="66">
        <v>-0.11991836296382</v>
      </c>
      <c r="N15" s="65">
        <v>1902359.3034999999</v>
      </c>
      <c r="O15" s="65">
        <v>19205844.361900002</v>
      </c>
      <c r="P15" s="65">
        <v>3967</v>
      </c>
      <c r="Q15" s="65">
        <v>4002</v>
      </c>
      <c r="R15" s="66">
        <v>-0.87456271864068102</v>
      </c>
      <c r="S15" s="65">
        <v>26.195835820519299</v>
      </c>
      <c r="T15" s="65">
        <v>27.536488330834601</v>
      </c>
      <c r="U15" s="67">
        <v>-5.1178077290634301</v>
      </c>
      <c r="V15" s="52"/>
      <c r="W15" s="52"/>
    </row>
    <row r="16" spans="1:23" ht="14.25" thickBot="1" x14ac:dyDescent="0.2">
      <c r="A16" s="50"/>
      <c r="B16" s="39" t="s">
        <v>14</v>
      </c>
      <c r="C16" s="40"/>
      <c r="D16" s="65">
        <v>591442.41500000004</v>
      </c>
      <c r="E16" s="65">
        <v>564482</v>
      </c>
      <c r="F16" s="66">
        <v>104.776133694254</v>
      </c>
      <c r="G16" s="65">
        <v>580545.42330000002</v>
      </c>
      <c r="H16" s="66">
        <v>1.87702654480648</v>
      </c>
      <c r="I16" s="65">
        <v>34763.9853</v>
      </c>
      <c r="J16" s="66">
        <v>5.8778309465681504</v>
      </c>
      <c r="K16" s="65">
        <v>55256.506600000001</v>
      </c>
      <c r="L16" s="66">
        <v>9.5180332808249393</v>
      </c>
      <c r="M16" s="66">
        <v>-0.370861687807097</v>
      </c>
      <c r="N16" s="65">
        <v>13172846.1291</v>
      </c>
      <c r="O16" s="65">
        <v>143041915.4341</v>
      </c>
      <c r="P16" s="65">
        <v>37520</v>
      </c>
      <c r="Q16" s="65">
        <v>40299</v>
      </c>
      <c r="R16" s="66">
        <v>-6.8959527531700502</v>
      </c>
      <c r="S16" s="65">
        <v>15.7633905916844</v>
      </c>
      <c r="T16" s="65">
        <v>16.963761108216101</v>
      </c>
      <c r="U16" s="67">
        <v>-7.6149259231378501</v>
      </c>
      <c r="V16" s="52"/>
      <c r="W16" s="52"/>
    </row>
    <row r="17" spans="1:21" ht="12" thickBot="1" x14ac:dyDescent="0.2">
      <c r="A17" s="50"/>
      <c r="B17" s="39" t="s">
        <v>15</v>
      </c>
      <c r="C17" s="40"/>
      <c r="D17" s="65">
        <v>458523.15659999999</v>
      </c>
      <c r="E17" s="65">
        <v>316751</v>
      </c>
      <c r="F17" s="66">
        <v>144.75823489112901</v>
      </c>
      <c r="G17" s="65">
        <v>295837.47869999998</v>
      </c>
      <c r="H17" s="66">
        <v>54.991571255572701</v>
      </c>
      <c r="I17" s="65">
        <v>46473.5861</v>
      </c>
      <c r="J17" s="66">
        <v>10.135493798090099</v>
      </c>
      <c r="K17" s="65">
        <v>45563.546799999996</v>
      </c>
      <c r="L17" s="66">
        <v>15.401546484313</v>
      </c>
      <c r="M17" s="66">
        <v>1.9972968829547001E-2</v>
      </c>
      <c r="N17" s="65">
        <v>12347989.353</v>
      </c>
      <c r="O17" s="65">
        <v>158690071.11970001</v>
      </c>
      <c r="P17" s="65">
        <v>10545</v>
      </c>
      <c r="Q17" s="65">
        <v>10653</v>
      </c>
      <c r="R17" s="66">
        <v>-1.0137989298789101</v>
      </c>
      <c r="S17" s="65">
        <v>43.4825184068279</v>
      </c>
      <c r="T17" s="65">
        <v>50.503939932413402</v>
      </c>
      <c r="U17" s="67">
        <v>-16.147688273002501</v>
      </c>
    </row>
    <row r="18" spans="1:21" ht="12" thickBot="1" x14ac:dyDescent="0.2">
      <c r="A18" s="50"/>
      <c r="B18" s="39" t="s">
        <v>16</v>
      </c>
      <c r="C18" s="40"/>
      <c r="D18" s="65">
        <v>1147067.2254999999</v>
      </c>
      <c r="E18" s="65">
        <v>924434</v>
      </c>
      <c r="F18" s="66">
        <v>124.083193121413</v>
      </c>
      <c r="G18" s="65">
        <v>975288.52989999996</v>
      </c>
      <c r="H18" s="66">
        <v>17.6131155379848</v>
      </c>
      <c r="I18" s="65">
        <v>159524.59700000001</v>
      </c>
      <c r="J18" s="66">
        <v>13.907170691801801</v>
      </c>
      <c r="K18" s="65">
        <v>200231.98989999999</v>
      </c>
      <c r="L18" s="66">
        <v>20.530538785330599</v>
      </c>
      <c r="M18" s="66">
        <v>-0.20330114543800001</v>
      </c>
      <c r="N18" s="65">
        <v>23306036.171999998</v>
      </c>
      <c r="O18" s="65">
        <v>379711751.48750001</v>
      </c>
      <c r="P18" s="65">
        <v>62370</v>
      </c>
      <c r="Q18" s="65">
        <v>66548</v>
      </c>
      <c r="R18" s="66">
        <v>-6.2781751517701503</v>
      </c>
      <c r="S18" s="65">
        <v>18.391329573512898</v>
      </c>
      <c r="T18" s="65">
        <v>19.037727447857201</v>
      </c>
      <c r="U18" s="67">
        <v>-3.5146881130074101</v>
      </c>
    </row>
    <row r="19" spans="1:21" ht="12" thickBot="1" x14ac:dyDescent="0.2">
      <c r="A19" s="50"/>
      <c r="B19" s="39" t="s">
        <v>17</v>
      </c>
      <c r="C19" s="40"/>
      <c r="D19" s="65">
        <v>417603.88459999999</v>
      </c>
      <c r="E19" s="65">
        <v>359827</v>
      </c>
      <c r="F19" s="66">
        <v>116.056850819977</v>
      </c>
      <c r="G19" s="65">
        <v>381583.2499</v>
      </c>
      <c r="H19" s="66">
        <v>9.4397840338746004</v>
      </c>
      <c r="I19" s="65">
        <v>52427.263099999996</v>
      </c>
      <c r="J19" s="66">
        <v>12.554304457732</v>
      </c>
      <c r="K19" s="65">
        <v>42662.14</v>
      </c>
      <c r="L19" s="66">
        <v>11.180296831996801</v>
      </c>
      <c r="M19" s="66">
        <v>0.228894356916929</v>
      </c>
      <c r="N19" s="65">
        <v>8854609.2569999993</v>
      </c>
      <c r="O19" s="65">
        <v>119448619.38249999</v>
      </c>
      <c r="P19" s="65">
        <v>8793</v>
      </c>
      <c r="Q19" s="65">
        <v>9438</v>
      </c>
      <c r="R19" s="66">
        <v>-6.8340750158931902</v>
      </c>
      <c r="S19" s="65">
        <v>47.492765222335997</v>
      </c>
      <c r="T19" s="65">
        <v>47.584621974994697</v>
      </c>
      <c r="U19" s="67">
        <v>-0.193412095987094</v>
      </c>
    </row>
    <row r="20" spans="1:21" ht="12" thickBot="1" x14ac:dyDescent="0.2">
      <c r="A20" s="50"/>
      <c r="B20" s="39" t="s">
        <v>18</v>
      </c>
      <c r="C20" s="40"/>
      <c r="D20" s="65">
        <v>663618.19330000004</v>
      </c>
      <c r="E20" s="65">
        <v>540965</v>
      </c>
      <c r="F20" s="66">
        <v>122.673036758385</v>
      </c>
      <c r="G20" s="65">
        <v>577021.72699999996</v>
      </c>
      <c r="H20" s="66">
        <v>15.007487976271699</v>
      </c>
      <c r="I20" s="65">
        <v>55565.477899999998</v>
      </c>
      <c r="J20" s="66">
        <v>8.3731094869004998</v>
      </c>
      <c r="K20" s="65">
        <v>55688.434500000003</v>
      </c>
      <c r="L20" s="66">
        <v>9.6510117200491496</v>
      </c>
      <c r="M20" s="66">
        <v>-2.2079378079840001E-3</v>
      </c>
      <c r="N20" s="65">
        <v>16755142.217700001</v>
      </c>
      <c r="O20" s="65">
        <v>168813448.13510001</v>
      </c>
      <c r="P20" s="65">
        <v>30435</v>
      </c>
      <c r="Q20" s="65">
        <v>32029</v>
      </c>
      <c r="R20" s="66">
        <v>-4.9767398295294898</v>
      </c>
      <c r="S20" s="65">
        <v>21.804442033842601</v>
      </c>
      <c r="T20" s="65">
        <v>22.521206344250501</v>
      </c>
      <c r="U20" s="67">
        <v>-3.2872398628472999</v>
      </c>
    </row>
    <row r="21" spans="1:21" ht="12" thickBot="1" x14ac:dyDescent="0.2">
      <c r="A21" s="50"/>
      <c r="B21" s="39" t="s">
        <v>19</v>
      </c>
      <c r="C21" s="40"/>
      <c r="D21" s="65">
        <v>246864.44080000001</v>
      </c>
      <c r="E21" s="65">
        <v>210041</v>
      </c>
      <c r="F21" s="66">
        <v>117.531548983294</v>
      </c>
      <c r="G21" s="65">
        <v>210029.05230000001</v>
      </c>
      <c r="H21" s="66">
        <v>17.538234875899601</v>
      </c>
      <c r="I21" s="65">
        <v>32122.631399999998</v>
      </c>
      <c r="J21" s="66">
        <v>13.012255347875101</v>
      </c>
      <c r="K21" s="65">
        <v>36065.600899999998</v>
      </c>
      <c r="L21" s="66">
        <v>17.171720057320901</v>
      </c>
      <c r="M21" s="66">
        <v>-0.10932770844253401</v>
      </c>
      <c r="N21" s="65">
        <v>5007635.0842000004</v>
      </c>
      <c r="O21" s="65">
        <v>69263640.316</v>
      </c>
      <c r="P21" s="65">
        <v>22694</v>
      </c>
      <c r="Q21" s="65">
        <v>23957</v>
      </c>
      <c r="R21" s="66">
        <v>-5.2719455691447203</v>
      </c>
      <c r="S21" s="65">
        <v>10.877960729708301</v>
      </c>
      <c r="T21" s="65">
        <v>11.040653270442901</v>
      </c>
      <c r="U21" s="67">
        <v>-1.49561618006456</v>
      </c>
    </row>
    <row r="22" spans="1:21" ht="12" thickBot="1" x14ac:dyDescent="0.2">
      <c r="A22" s="50"/>
      <c r="B22" s="39" t="s">
        <v>20</v>
      </c>
      <c r="C22" s="40"/>
      <c r="D22" s="65">
        <v>955909.53339999996</v>
      </c>
      <c r="E22" s="65">
        <v>714937</v>
      </c>
      <c r="F22" s="66">
        <v>133.70542207215499</v>
      </c>
      <c r="G22" s="65">
        <v>768495.65980000002</v>
      </c>
      <c r="H22" s="66">
        <v>24.387108919883101</v>
      </c>
      <c r="I22" s="65">
        <v>119531.17600000001</v>
      </c>
      <c r="J22" s="66">
        <v>12.504444387624099</v>
      </c>
      <c r="K22" s="65">
        <v>128427.19680000001</v>
      </c>
      <c r="L22" s="66">
        <v>16.711505805175701</v>
      </c>
      <c r="M22" s="66">
        <v>-6.9268979014264001E-2</v>
      </c>
      <c r="N22" s="65">
        <v>15851643.7524</v>
      </c>
      <c r="O22" s="65">
        <v>189289417.2974</v>
      </c>
      <c r="P22" s="65">
        <v>56929</v>
      </c>
      <c r="Q22" s="65">
        <v>58666</v>
      </c>
      <c r="R22" s="66">
        <v>-2.9608291003306899</v>
      </c>
      <c r="S22" s="65">
        <v>16.791258118006599</v>
      </c>
      <c r="T22" s="65">
        <v>17.024792634575402</v>
      </c>
      <c r="U22" s="67">
        <v>-1.3908101163564299</v>
      </c>
    </row>
    <row r="23" spans="1:21" ht="12" thickBot="1" x14ac:dyDescent="0.2">
      <c r="A23" s="50"/>
      <c r="B23" s="39" t="s">
        <v>21</v>
      </c>
      <c r="C23" s="40"/>
      <c r="D23" s="65">
        <v>2052702.3765</v>
      </c>
      <c r="E23" s="65">
        <v>1809613</v>
      </c>
      <c r="F23" s="66">
        <v>113.433224479488</v>
      </c>
      <c r="G23" s="65">
        <v>1810911.3071999999</v>
      </c>
      <c r="H23" s="66">
        <v>13.3519001366142</v>
      </c>
      <c r="I23" s="65">
        <v>96229.576199999996</v>
      </c>
      <c r="J23" s="66">
        <v>4.6879458659797599</v>
      </c>
      <c r="K23" s="65">
        <v>239760.8738</v>
      </c>
      <c r="L23" s="66">
        <v>13.2397910845625</v>
      </c>
      <c r="M23" s="66">
        <v>-0.59864353730929698</v>
      </c>
      <c r="N23" s="65">
        <v>35716652.992299996</v>
      </c>
      <c r="O23" s="65">
        <v>393711537.92360002</v>
      </c>
      <c r="P23" s="65">
        <v>69329</v>
      </c>
      <c r="Q23" s="65">
        <v>73185</v>
      </c>
      <c r="R23" s="66">
        <v>-5.2688392430142796</v>
      </c>
      <c r="S23" s="65">
        <v>29.608134784866401</v>
      </c>
      <c r="T23" s="65">
        <v>29.171911839857898</v>
      </c>
      <c r="U23" s="67">
        <v>1.4733212618021001</v>
      </c>
    </row>
    <row r="24" spans="1:21" ht="12" thickBot="1" x14ac:dyDescent="0.2">
      <c r="A24" s="50"/>
      <c r="B24" s="39" t="s">
        <v>22</v>
      </c>
      <c r="C24" s="40"/>
      <c r="D24" s="65">
        <v>186119.98759999999</v>
      </c>
      <c r="E24" s="65">
        <v>174219</v>
      </c>
      <c r="F24" s="66">
        <v>106.831050344681</v>
      </c>
      <c r="G24" s="65">
        <v>162856.93729999999</v>
      </c>
      <c r="H24" s="66">
        <v>14.284347161181699</v>
      </c>
      <c r="I24" s="65">
        <v>32738.2363</v>
      </c>
      <c r="J24" s="66">
        <v>17.589855190813498</v>
      </c>
      <c r="K24" s="65">
        <v>26904.7693</v>
      </c>
      <c r="L24" s="66">
        <v>16.520493229243598</v>
      </c>
      <c r="M24" s="66">
        <v>0.21681906783716601</v>
      </c>
      <c r="N24" s="65">
        <v>3498281.4350000001</v>
      </c>
      <c r="O24" s="65">
        <v>45438072.075599998</v>
      </c>
      <c r="P24" s="65">
        <v>22152</v>
      </c>
      <c r="Q24" s="65">
        <v>22189</v>
      </c>
      <c r="R24" s="66">
        <v>-0.166749290188828</v>
      </c>
      <c r="S24" s="65">
        <v>8.4019496027446703</v>
      </c>
      <c r="T24" s="65">
        <v>8.6187693767181894</v>
      </c>
      <c r="U24" s="67">
        <v>-2.5805888421741101</v>
      </c>
    </row>
    <row r="25" spans="1:21" ht="12" thickBot="1" x14ac:dyDescent="0.2">
      <c r="A25" s="50"/>
      <c r="B25" s="39" t="s">
        <v>23</v>
      </c>
      <c r="C25" s="40"/>
      <c r="D25" s="65">
        <v>159406.50640000001</v>
      </c>
      <c r="E25" s="65">
        <v>146765</v>
      </c>
      <c r="F25" s="66">
        <v>108.61343399311799</v>
      </c>
      <c r="G25" s="65">
        <v>131067.05220000001</v>
      </c>
      <c r="H25" s="66">
        <v>21.622103895917199</v>
      </c>
      <c r="I25" s="65">
        <v>9780.7985000000008</v>
      </c>
      <c r="J25" s="66">
        <v>6.1357586468001299</v>
      </c>
      <c r="K25" s="65">
        <v>17602.7762</v>
      </c>
      <c r="L25" s="66">
        <v>13.4303594263639</v>
      </c>
      <c r="M25" s="66">
        <v>-0.44436045832361398</v>
      </c>
      <c r="N25" s="65">
        <v>2978710.2234999998</v>
      </c>
      <c r="O25" s="65">
        <v>46277244.872000001</v>
      </c>
      <c r="P25" s="65">
        <v>14110</v>
      </c>
      <c r="Q25" s="65">
        <v>14082</v>
      </c>
      <c r="R25" s="66">
        <v>0.19883539269989201</v>
      </c>
      <c r="S25" s="65">
        <v>11.297413635719399</v>
      </c>
      <c r="T25" s="65">
        <v>11.1485608791365</v>
      </c>
      <c r="U25" s="67">
        <v>1.3175826023775199</v>
      </c>
    </row>
    <row r="26" spans="1:21" ht="12" thickBot="1" x14ac:dyDescent="0.2">
      <c r="A26" s="50"/>
      <c r="B26" s="39" t="s">
        <v>24</v>
      </c>
      <c r="C26" s="40"/>
      <c r="D26" s="65">
        <v>439559.23249999998</v>
      </c>
      <c r="E26" s="65">
        <v>303917</v>
      </c>
      <c r="F26" s="66">
        <v>144.63134095822201</v>
      </c>
      <c r="G26" s="65">
        <v>302717.76130000001</v>
      </c>
      <c r="H26" s="66">
        <v>45.204308664395498</v>
      </c>
      <c r="I26" s="65">
        <v>93591.423500000004</v>
      </c>
      <c r="J26" s="66">
        <v>21.292107315707401</v>
      </c>
      <c r="K26" s="65">
        <v>85988.391300000003</v>
      </c>
      <c r="L26" s="66">
        <v>28.405466177712501</v>
      </c>
      <c r="M26" s="66">
        <v>8.8419286429888E-2</v>
      </c>
      <c r="N26" s="65">
        <v>7217486.5263</v>
      </c>
      <c r="O26" s="65">
        <v>92503259.436100006</v>
      </c>
      <c r="P26" s="65">
        <v>31217</v>
      </c>
      <c r="Q26" s="65">
        <v>33099</v>
      </c>
      <c r="R26" s="66">
        <v>-5.6859723858726801</v>
      </c>
      <c r="S26" s="65">
        <v>14.0807647275523</v>
      </c>
      <c r="T26" s="65">
        <v>14.3472349255265</v>
      </c>
      <c r="U26" s="67">
        <v>-1.8924412354731499</v>
      </c>
    </row>
    <row r="27" spans="1:21" ht="12" thickBot="1" x14ac:dyDescent="0.2">
      <c r="A27" s="50"/>
      <c r="B27" s="39" t="s">
        <v>25</v>
      </c>
      <c r="C27" s="40"/>
      <c r="D27" s="65">
        <v>196660.7401</v>
      </c>
      <c r="E27" s="65">
        <v>179287</v>
      </c>
      <c r="F27" s="66">
        <v>109.690462833334</v>
      </c>
      <c r="G27" s="65">
        <v>176248.3806</v>
      </c>
      <c r="H27" s="66">
        <v>11.581586979982699</v>
      </c>
      <c r="I27" s="65">
        <v>62808.682500000003</v>
      </c>
      <c r="J27" s="66">
        <v>31.937580662038801</v>
      </c>
      <c r="K27" s="65">
        <v>51448.605900000002</v>
      </c>
      <c r="L27" s="66">
        <v>29.1909665920641</v>
      </c>
      <c r="M27" s="66">
        <v>0.22080436197008799</v>
      </c>
      <c r="N27" s="65">
        <v>3578944.9190000002</v>
      </c>
      <c r="O27" s="65">
        <v>38954574.144000001</v>
      </c>
      <c r="P27" s="65">
        <v>28625</v>
      </c>
      <c r="Q27" s="65">
        <v>29179</v>
      </c>
      <c r="R27" s="66">
        <v>-1.8986257239795701</v>
      </c>
      <c r="S27" s="65">
        <v>6.8702441956331901</v>
      </c>
      <c r="T27" s="65">
        <v>6.9024162925391597</v>
      </c>
      <c r="U27" s="67">
        <v>-0.46828170862422602</v>
      </c>
    </row>
    <row r="28" spans="1:21" ht="12" thickBot="1" x14ac:dyDescent="0.2">
      <c r="A28" s="50"/>
      <c r="B28" s="39" t="s">
        <v>26</v>
      </c>
      <c r="C28" s="40"/>
      <c r="D28" s="65">
        <v>732800.43729999999</v>
      </c>
      <c r="E28" s="65">
        <v>700116</v>
      </c>
      <c r="F28" s="66">
        <v>104.66843170274601</v>
      </c>
      <c r="G28" s="65">
        <v>609149.77370000002</v>
      </c>
      <c r="H28" s="66">
        <v>20.298893464072201</v>
      </c>
      <c r="I28" s="65">
        <v>35942.858800000002</v>
      </c>
      <c r="J28" s="66">
        <v>4.90486317563228</v>
      </c>
      <c r="K28" s="65">
        <v>61425.145100000002</v>
      </c>
      <c r="L28" s="66">
        <v>10.083750787085</v>
      </c>
      <c r="M28" s="66">
        <v>-0.414851055842276</v>
      </c>
      <c r="N28" s="65">
        <v>11910840.303300001</v>
      </c>
      <c r="O28" s="65">
        <v>132323009.469</v>
      </c>
      <c r="P28" s="65">
        <v>44075</v>
      </c>
      <c r="Q28" s="65">
        <v>44105</v>
      </c>
      <c r="R28" s="66">
        <v>-6.8019498923022004E-2</v>
      </c>
      <c r="S28" s="65">
        <v>16.626215253545102</v>
      </c>
      <c r="T28" s="65">
        <v>17.500224466613801</v>
      </c>
      <c r="U28" s="67">
        <v>-5.2568140117295101</v>
      </c>
    </row>
    <row r="29" spans="1:21" ht="12" thickBot="1" x14ac:dyDescent="0.2">
      <c r="A29" s="50"/>
      <c r="B29" s="39" t="s">
        <v>27</v>
      </c>
      <c r="C29" s="40"/>
      <c r="D29" s="65">
        <v>673451.93389999995</v>
      </c>
      <c r="E29" s="65">
        <v>591981</v>
      </c>
      <c r="F29" s="66">
        <v>113.76242377711399</v>
      </c>
      <c r="G29" s="65">
        <v>576271.66260000004</v>
      </c>
      <c r="H29" s="66">
        <v>16.863621379809999</v>
      </c>
      <c r="I29" s="65">
        <v>85988.961599999995</v>
      </c>
      <c r="J29" s="66">
        <v>12.7683888443282</v>
      </c>
      <c r="K29" s="65">
        <v>54455.056900000003</v>
      </c>
      <c r="L29" s="66">
        <v>9.4495461835329202</v>
      </c>
      <c r="M29" s="66">
        <v>0.57908129189742896</v>
      </c>
      <c r="N29" s="65">
        <v>10375181.4432</v>
      </c>
      <c r="O29" s="65">
        <v>96431766.046200007</v>
      </c>
      <c r="P29" s="65">
        <v>108667</v>
      </c>
      <c r="Q29" s="65">
        <v>109887</v>
      </c>
      <c r="R29" s="66">
        <v>-1.11023141954917</v>
      </c>
      <c r="S29" s="65">
        <v>6.1973914242594299</v>
      </c>
      <c r="T29" s="65">
        <v>6.2545236916104701</v>
      </c>
      <c r="U29" s="67">
        <v>-0.921876051388274</v>
      </c>
    </row>
    <row r="30" spans="1:21" ht="12" thickBot="1" x14ac:dyDescent="0.2">
      <c r="A30" s="50"/>
      <c r="B30" s="39" t="s">
        <v>28</v>
      </c>
      <c r="C30" s="40"/>
      <c r="D30" s="65">
        <v>944804.92460000003</v>
      </c>
      <c r="E30" s="65">
        <v>973017</v>
      </c>
      <c r="F30" s="66">
        <v>97.100556783694401</v>
      </c>
      <c r="G30" s="65">
        <v>948711.04650000005</v>
      </c>
      <c r="H30" s="66">
        <v>-0.41172935789148801</v>
      </c>
      <c r="I30" s="65">
        <v>120135.436</v>
      </c>
      <c r="J30" s="66">
        <v>12.7153693711812</v>
      </c>
      <c r="K30" s="65">
        <v>157484.6618</v>
      </c>
      <c r="L30" s="66">
        <v>16.5998553912696</v>
      </c>
      <c r="M30" s="66">
        <v>-0.23716103760906099</v>
      </c>
      <c r="N30" s="65">
        <v>18352633.884199999</v>
      </c>
      <c r="O30" s="65">
        <v>166653204.20410001</v>
      </c>
      <c r="P30" s="65">
        <v>51858</v>
      </c>
      <c r="Q30" s="65">
        <v>56477</v>
      </c>
      <c r="R30" s="66">
        <v>-8.1785505604051192</v>
      </c>
      <c r="S30" s="65">
        <v>18.219077569516799</v>
      </c>
      <c r="T30" s="65">
        <v>18.1671877684721</v>
      </c>
      <c r="U30" s="67">
        <v>0.284810253684049</v>
      </c>
    </row>
    <row r="31" spans="1:21" ht="12" thickBot="1" x14ac:dyDescent="0.2">
      <c r="A31" s="50"/>
      <c r="B31" s="39" t="s">
        <v>29</v>
      </c>
      <c r="C31" s="40"/>
      <c r="D31" s="65">
        <v>538163.51370000001</v>
      </c>
      <c r="E31" s="65">
        <v>404846</v>
      </c>
      <c r="F31" s="66">
        <v>132.93042631025099</v>
      </c>
      <c r="G31" s="65">
        <v>387859.74810000003</v>
      </c>
      <c r="H31" s="66">
        <v>38.752091789955003</v>
      </c>
      <c r="I31" s="65">
        <v>38425.719400000002</v>
      </c>
      <c r="J31" s="66">
        <v>7.1401569266214597</v>
      </c>
      <c r="K31" s="65">
        <v>39837.2503</v>
      </c>
      <c r="L31" s="66">
        <v>10.271045267045601</v>
      </c>
      <c r="M31" s="66">
        <v>-3.5432437966232001E-2</v>
      </c>
      <c r="N31" s="65">
        <v>14432002.099400001</v>
      </c>
      <c r="O31" s="65">
        <v>151382169.12099999</v>
      </c>
      <c r="P31" s="65">
        <v>24289</v>
      </c>
      <c r="Q31" s="65">
        <v>24523</v>
      </c>
      <c r="R31" s="66">
        <v>-0.954206255352119</v>
      </c>
      <c r="S31" s="65">
        <v>22.1566764255424</v>
      </c>
      <c r="T31" s="65">
        <v>23.0705878929984</v>
      </c>
      <c r="U31" s="67">
        <v>-4.1247678573417303</v>
      </c>
    </row>
    <row r="32" spans="1:21" ht="12" thickBot="1" x14ac:dyDescent="0.2">
      <c r="A32" s="50"/>
      <c r="B32" s="39" t="s">
        <v>30</v>
      </c>
      <c r="C32" s="40"/>
      <c r="D32" s="65">
        <v>116275.5189</v>
      </c>
      <c r="E32" s="65">
        <v>103443</v>
      </c>
      <c r="F32" s="66">
        <v>112.40540094544799</v>
      </c>
      <c r="G32" s="65">
        <v>103074.74460000001</v>
      </c>
      <c r="H32" s="66">
        <v>12.8069920049067</v>
      </c>
      <c r="I32" s="65">
        <v>37230.772499999999</v>
      </c>
      <c r="J32" s="66">
        <v>32.019442142433697</v>
      </c>
      <c r="K32" s="65">
        <v>29216.411</v>
      </c>
      <c r="L32" s="66">
        <v>28.344878382555802</v>
      </c>
      <c r="M32" s="66">
        <v>0.274310266924983</v>
      </c>
      <c r="N32" s="65">
        <v>1875518.892</v>
      </c>
      <c r="O32" s="65">
        <v>22164021.706300002</v>
      </c>
      <c r="P32" s="65">
        <v>24649</v>
      </c>
      <c r="Q32" s="65">
        <v>25170</v>
      </c>
      <c r="R32" s="66">
        <v>-2.0699245133095001</v>
      </c>
      <c r="S32" s="65">
        <v>4.7172509594709702</v>
      </c>
      <c r="T32" s="65">
        <v>4.71856958283671</v>
      </c>
      <c r="U32" s="67">
        <v>-2.7953216334412001E-2</v>
      </c>
    </row>
    <row r="33" spans="1:21" ht="12" thickBot="1" x14ac:dyDescent="0.2">
      <c r="A33" s="50"/>
      <c r="B33" s="39" t="s">
        <v>31</v>
      </c>
      <c r="C33" s="40"/>
      <c r="D33" s="65">
        <v>12.1648</v>
      </c>
      <c r="E33" s="68"/>
      <c r="F33" s="68"/>
      <c r="G33" s="65">
        <v>-2.649</v>
      </c>
      <c r="H33" s="66">
        <v>-559.22234805587004</v>
      </c>
      <c r="I33" s="65">
        <v>2.1074000000000002</v>
      </c>
      <c r="J33" s="66">
        <v>17.3237537814021</v>
      </c>
      <c r="K33" s="65">
        <v>-0.68300000000000005</v>
      </c>
      <c r="L33" s="66">
        <v>25.783314458286199</v>
      </c>
      <c r="M33" s="66">
        <v>-4.0855051244509504</v>
      </c>
      <c r="N33" s="65">
        <v>95.412899999999993</v>
      </c>
      <c r="O33" s="65">
        <v>4798.1758</v>
      </c>
      <c r="P33" s="65">
        <v>2</v>
      </c>
      <c r="Q33" s="65">
        <v>3</v>
      </c>
      <c r="R33" s="66">
        <v>-33.3333333333333</v>
      </c>
      <c r="S33" s="65">
        <v>6.0823999999999998</v>
      </c>
      <c r="T33" s="65">
        <v>5.5555666666666701</v>
      </c>
      <c r="U33" s="67">
        <v>8.6616028760576995</v>
      </c>
    </row>
    <row r="34" spans="1:21" ht="12" thickBot="1" x14ac:dyDescent="0.2">
      <c r="A34" s="50"/>
      <c r="B34" s="39" t="s">
        <v>36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5">
        <v>-3</v>
      </c>
      <c r="O34" s="65">
        <v>1</v>
      </c>
      <c r="P34" s="68"/>
      <c r="Q34" s="68"/>
      <c r="R34" s="68"/>
      <c r="S34" s="68"/>
      <c r="T34" s="68"/>
      <c r="U34" s="69"/>
    </row>
    <row r="35" spans="1:21" ht="12" thickBot="1" x14ac:dyDescent="0.2">
      <c r="A35" s="50"/>
      <c r="B35" s="39" t="s">
        <v>32</v>
      </c>
      <c r="C35" s="40"/>
      <c r="D35" s="65">
        <v>90029.887900000002</v>
      </c>
      <c r="E35" s="65">
        <v>65302</v>
      </c>
      <c r="F35" s="66">
        <v>137.866968699274</v>
      </c>
      <c r="G35" s="65">
        <v>21552.3832</v>
      </c>
      <c r="H35" s="66">
        <v>317.72590559729798</v>
      </c>
      <c r="I35" s="65">
        <v>6600.6055999999999</v>
      </c>
      <c r="J35" s="66">
        <v>7.3315714969361903</v>
      </c>
      <c r="K35" s="65">
        <v>3889.1403</v>
      </c>
      <c r="L35" s="66">
        <v>18.045059165429102</v>
      </c>
      <c r="M35" s="66">
        <v>0.697188862021769</v>
      </c>
      <c r="N35" s="65">
        <v>1689940.4708</v>
      </c>
      <c r="O35" s="65">
        <v>24957113.515299998</v>
      </c>
      <c r="P35" s="65">
        <v>7326</v>
      </c>
      <c r="Q35" s="65">
        <v>7750</v>
      </c>
      <c r="R35" s="66">
        <v>-5.4709677419354801</v>
      </c>
      <c r="S35" s="65">
        <v>12.289091987441999</v>
      </c>
      <c r="T35" s="65">
        <v>12.2459571354839</v>
      </c>
      <c r="U35" s="67">
        <v>0.351001131753229</v>
      </c>
    </row>
    <row r="36" spans="1:21" ht="12" customHeight="1" thickBot="1" x14ac:dyDescent="0.2">
      <c r="A36" s="50"/>
      <c r="B36" s="39" t="s">
        <v>37</v>
      </c>
      <c r="C36" s="40"/>
      <c r="D36" s="68"/>
      <c r="E36" s="65">
        <v>120887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 x14ac:dyDescent="0.2">
      <c r="A37" s="50"/>
      <c r="B37" s="39" t="s">
        <v>38</v>
      </c>
      <c r="C37" s="40"/>
      <c r="D37" s="68"/>
      <c r="E37" s="65">
        <v>73152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 x14ac:dyDescent="0.2">
      <c r="A38" s="50"/>
      <c r="B38" s="39" t="s">
        <v>39</v>
      </c>
      <c r="C38" s="40"/>
      <c r="D38" s="68"/>
      <c r="E38" s="65">
        <v>169110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 x14ac:dyDescent="0.2">
      <c r="A39" s="50"/>
      <c r="B39" s="39" t="s">
        <v>33</v>
      </c>
      <c r="C39" s="40"/>
      <c r="D39" s="65">
        <v>136334.18840000001</v>
      </c>
      <c r="E39" s="65">
        <v>229383</v>
      </c>
      <c r="F39" s="66">
        <v>59.435175405326497</v>
      </c>
      <c r="G39" s="65">
        <v>134859.4019</v>
      </c>
      <c r="H39" s="66">
        <v>1.09357336546216</v>
      </c>
      <c r="I39" s="65">
        <v>6229.4754000000003</v>
      </c>
      <c r="J39" s="66">
        <v>4.5692687014961599</v>
      </c>
      <c r="K39" s="65">
        <v>6709.9336000000003</v>
      </c>
      <c r="L39" s="66">
        <v>4.9755030094049397</v>
      </c>
      <c r="M39" s="66">
        <v>-7.1604017065086997E-2</v>
      </c>
      <c r="N39" s="65">
        <v>3954351.5547000002</v>
      </c>
      <c r="O39" s="65">
        <v>41781336.1976</v>
      </c>
      <c r="P39" s="65">
        <v>296</v>
      </c>
      <c r="Q39" s="65">
        <v>280</v>
      </c>
      <c r="R39" s="66">
        <v>5.7142857142857197</v>
      </c>
      <c r="S39" s="65">
        <v>460.58847432432401</v>
      </c>
      <c r="T39" s="65">
        <v>544.41391857142901</v>
      </c>
      <c r="U39" s="67">
        <v>-18.199640008377301</v>
      </c>
    </row>
    <row r="40" spans="1:21" ht="12" thickBot="1" x14ac:dyDescent="0.2">
      <c r="A40" s="50"/>
      <c r="B40" s="39" t="s">
        <v>34</v>
      </c>
      <c r="C40" s="40"/>
      <c r="D40" s="65">
        <v>317955.85629999998</v>
      </c>
      <c r="E40" s="65">
        <v>233353</v>
      </c>
      <c r="F40" s="66">
        <v>136.25531118091499</v>
      </c>
      <c r="G40" s="65">
        <v>282511.5319</v>
      </c>
      <c r="H40" s="66">
        <v>12.546151359423501</v>
      </c>
      <c r="I40" s="65">
        <v>19387.589</v>
      </c>
      <c r="J40" s="66">
        <v>6.0975725453244296</v>
      </c>
      <c r="K40" s="65">
        <v>26843.276300000001</v>
      </c>
      <c r="L40" s="66">
        <v>9.5016568419237704</v>
      </c>
      <c r="M40" s="66">
        <v>-0.27774878210377002</v>
      </c>
      <c r="N40" s="65">
        <v>5993720.9239999996</v>
      </c>
      <c r="O40" s="65">
        <v>78638116.986100003</v>
      </c>
      <c r="P40" s="65">
        <v>1514</v>
      </c>
      <c r="Q40" s="65">
        <v>1583</v>
      </c>
      <c r="R40" s="66">
        <v>-4.3588123815540101</v>
      </c>
      <c r="S40" s="65">
        <v>210.01047311756901</v>
      </c>
      <c r="T40" s="65">
        <v>194.3079576753</v>
      </c>
      <c r="U40" s="67">
        <v>7.4770154122164199</v>
      </c>
    </row>
    <row r="41" spans="1:21" ht="12" thickBot="1" x14ac:dyDescent="0.2">
      <c r="A41" s="50"/>
      <c r="B41" s="39" t="s">
        <v>40</v>
      </c>
      <c r="C41" s="40"/>
      <c r="D41" s="68"/>
      <c r="E41" s="65">
        <v>61451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 x14ac:dyDescent="0.2">
      <c r="A42" s="50"/>
      <c r="B42" s="39" t="s">
        <v>41</v>
      </c>
      <c r="C42" s="40"/>
      <c r="D42" s="68"/>
      <c r="E42" s="65">
        <v>31946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 x14ac:dyDescent="0.2">
      <c r="A43" s="51"/>
      <c r="B43" s="39" t="s">
        <v>35</v>
      </c>
      <c r="C43" s="40"/>
      <c r="D43" s="70">
        <v>8728.2240999999995</v>
      </c>
      <c r="E43" s="70">
        <v>0</v>
      </c>
      <c r="F43" s="71"/>
      <c r="G43" s="70">
        <v>38517.044999999998</v>
      </c>
      <c r="H43" s="72">
        <v>-77.339320552757897</v>
      </c>
      <c r="I43" s="70">
        <v>1085.4644000000001</v>
      </c>
      <c r="J43" s="72">
        <v>12.436257222130701</v>
      </c>
      <c r="K43" s="70">
        <v>2728.6759999999999</v>
      </c>
      <c r="L43" s="72">
        <v>7.0843337021310901</v>
      </c>
      <c r="M43" s="72">
        <v>-0.60220106747741398</v>
      </c>
      <c r="N43" s="70">
        <v>291926.42200000002</v>
      </c>
      <c r="O43" s="70">
        <v>5523831.8260000004</v>
      </c>
      <c r="P43" s="70">
        <v>21</v>
      </c>
      <c r="Q43" s="70">
        <v>33</v>
      </c>
      <c r="R43" s="72">
        <v>-36.363636363636402</v>
      </c>
      <c r="S43" s="70">
        <v>415.62971904761901</v>
      </c>
      <c r="T43" s="70">
        <v>373.783096969697</v>
      </c>
      <c r="U43" s="73">
        <v>10.0682458833334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9"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41141</v>
      </c>
      <c r="D2" s="32">
        <v>467709.12149145303</v>
      </c>
      <c r="E2" s="32">
        <v>354264.34793675202</v>
      </c>
      <c r="F2" s="32">
        <v>113444.77355470099</v>
      </c>
      <c r="G2" s="32">
        <v>354264.34793675202</v>
      </c>
      <c r="H2" s="32">
        <v>0.24255411823687101</v>
      </c>
    </row>
    <row r="3" spans="1:8" ht="14.25" x14ac:dyDescent="0.2">
      <c r="A3" s="32">
        <v>2</v>
      </c>
      <c r="B3" s="33">
        <v>13</v>
      </c>
      <c r="C3" s="32">
        <v>7048.0169999999998</v>
      </c>
      <c r="D3" s="32">
        <v>61089.591097466197</v>
      </c>
      <c r="E3" s="32">
        <v>47189.196339565802</v>
      </c>
      <c r="F3" s="32">
        <v>13900.3947579003</v>
      </c>
      <c r="G3" s="32">
        <v>47189.196339565802</v>
      </c>
      <c r="H3" s="32">
        <v>0.22754113275570501</v>
      </c>
    </row>
    <row r="4" spans="1:8" ht="14.25" x14ac:dyDescent="0.2">
      <c r="A4" s="32">
        <v>3</v>
      </c>
      <c r="B4" s="33">
        <v>14</v>
      </c>
      <c r="C4" s="32">
        <v>104301</v>
      </c>
      <c r="D4" s="32">
        <v>101849.56149401701</v>
      </c>
      <c r="E4" s="32">
        <v>74751.731758119698</v>
      </c>
      <c r="F4" s="32">
        <v>27097.829735897401</v>
      </c>
      <c r="G4" s="32">
        <v>74751.731758119698</v>
      </c>
      <c r="H4" s="32">
        <v>0.266057402097791</v>
      </c>
    </row>
    <row r="5" spans="1:8" ht="14.25" x14ac:dyDescent="0.2">
      <c r="A5" s="32">
        <v>4</v>
      </c>
      <c r="B5" s="33">
        <v>15</v>
      </c>
      <c r="C5" s="32">
        <v>3484</v>
      </c>
      <c r="D5" s="32">
        <v>54270.789397435903</v>
      </c>
      <c r="E5" s="32">
        <v>44929.817098290601</v>
      </c>
      <c r="F5" s="32">
        <v>9340.9722991453</v>
      </c>
      <c r="G5" s="32">
        <v>44929.817098290601</v>
      </c>
      <c r="H5" s="32">
        <v>0.17211786308725799</v>
      </c>
    </row>
    <row r="6" spans="1:8" ht="14.25" x14ac:dyDescent="0.2">
      <c r="A6" s="32">
        <v>5</v>
      </c>
      <c r="B6" s="33">
        <v>16</v>
      </c>
      <c r="C6" s="32">
        <v>7819</v>
      </c>
      <c r="D6" s="32">
        <v>125390.547961538</v>
      </c>
      <c r="E6" s="32">
        <v>97186.220752991503</v>
      </c>
      <c r="F6" s="32">
        <v>28204.327208547002</v>
      </c>
      <c r="G6" s="32">
        <v>97186.220752991503</v>
      </c>
      <c r="H6" s="32">
        <v>0.22493184428221999</v>
      </c>
    </row>
    <row r="7" spans="1:8" ht="14.25" x14ac:dyDescent="0.2">
      <c r="A7" s="32">
        <v>6</v>
      </c>
      <c r="B7" s="33">
        <v>17</v>
      </c>
      <c r="C7" s="32">
        <v>15849</v>
      </c>
      <c r="D7" s="32">
        <v>221560.10829572601</v>
      </c>
      <c r="E7" s="32">
        <v>170969.69956410301</v>
      </c>
      <c r="F7" s="32">
        <v>50590.408731623902</v>
      </c>
      <c r="G7" s="32">
        <v>170969.69956410301</v>
      </c>
      <c r="H7" s="32">
        <v>0.22833717279149601</v>
      </c>
    </row>
    <row r="8" spans="1:8" ht="14.25" x14ac:dyDescent="0.2">
      <c r="A8" s="32">
        <v>7</v>
      </c>
      <c r="B8" s="33">
        <v>18</v>
      </c>
      <c r="C8" s="32">
        <v>24705</v>
      </c>
      <c r="D8" s="32">
        <v>111913.89116153801</v>
      </c>
      <c r="E8" s="32">
        <v>89929.9778470085</v>
      </c>
      <c r="F8" s="32">
        <v>21983.913314529898</v>
      </c>
      <c r="G8" s="32">
        <v>89929.9778470085</v>
      </c>
      <c r="H8" s="32">
        <v>0.19643596595884599</v>
      </c>
    </row>
    <row r="9" spans="1:8" ht="14.25" x14ac:dyDescent="0.2">
      <c r="A9" s="32">
        <v>8</v>
      </c>
      <c r="B9" s="33">
        <v>19</v>
      </c>
      <c r="C9" s="32">
        <v>19806</v>
      </c>
      <c r="D9" s="32">
        <v>103918.95073504301</v>
      </c>
      <c r="E9" s="32">
        <v>81623.934194871807</v>
      </c>
      <c r="F9" s="32">
        <v>22295.016540170898</v>
      </c>
      <c r="G9" s="32">
        <v>81623.934194871807</v>
      </c>
      <c r="H9" s="32">
        <v>0.21454235615807499</v>
      </c>
    </row>
    <row r="10" spans="1:8" ht="14.25" x14ac:dyDescent="0.2">
      <c r="A10" s="32">
        <v>9</v>
      </c>
      <c r="B10" s="33">
        <v>21</v>
      </c>
      <c r="C10" s="32">
        <v>137050</v>
      </c>
      <c r="D10" s="32">
        <v>591442.29440000001</v>
      </c>
      <c r="E10" s="32">
        <v>556678.42969999998</v>
      </c>
      <c r="F10" s="32">
        <v>34763.864699999998</v>
      </c>
      <c r="G10" s="32">
        <v>556678.42969999998</v>
      </c>
      <c r="H10" s="32">
        <v>5.87781175427552E-2</v>
      </c>
    </row>
    <row r="11" spans="1:8" ht="14.25" x14ac:dyDescent="0.2">
      <c r="A11" s="32">
        <v>10</v>
      </c>
      <c r="B11" s="33">
        <v>22</v>
      </c>
      <c r="C11" s="32">
        <v>29404</v>
      </c>
      <c r="D11" s="32">
        <v>458523.20931538497</v>
      </c>
      <c r="E11" s="32">
        <v>412049.57112307701</v>
      </c>
      <c r="F11" s="32">
        <v>46473.638192307699</v>
      </c>
      <c r="G11" s="32">
        <v>412049.57112307701</v>
      </c>
      <c r="H11" s="32">
        <v>0.10135503993723</v>
      </c>
    </row>
    <row r="12" spans="1:8" ht="14.25" x14ac:dyDescent="0.2">
      <c r="A12" s="32">
        <v>11</v>
      </c>
      <c r="B12" s="33">
        <v>23</v>
      </c>
      <c r="C12" s="32">
        <v>152093.902</v>
      </c>
      <c r="D12" s="32">
        <v>1147067.4919008501</v>
      </c>
      <c r="E12" s="32">
        <v>987542.63732820505</v>
      </c>
      <c r="F12" s="32">
        <v>159524.85457264999</v>
      </c>
      <c r="G12" s="32">
        <v>987542.63732820505</v>
      </c>
      <c r="H12" s="32">
        <v>0.139071899168107</v>
      </c>
    </row>
    <row r="13" spans="1:8" ht="14.25" x14ac:dyDescent="0.2">
      <c r="A13" s="32">
        <v>12</v>
      </c>
      <c r="B13" s="33">
        <v>24</v>
      </c>
      <c r="C13" s="32">
        <v>13109.41</v>
      </c>
      <c r="D13" s="32">
        <v>417603.91640769201</v>
      </c>
      <c r="E13" s="32">
        <v>365176.62117521401</v>
      </c>
      <c r="F13" s="32">
        <v>52427.295232478602</v>
      </c>
      <c r="G13" s="32">
        <v>365176.62117521401</v>
      </c>
      <c r="H13" s="32">
        <v>0.125543111959936</v>
      </c>
    </row>
    <row r="14" spans="1:8" ht="14.25" x14ac:dyDescent="0.2">
      <c r="A14" s="32">
        <v>13</v>
      </c>
      <c r="B14" s="33">
        <v>25</v>
      </c>
      <c r="C14" s="32">
        <v>60436</v>
      </c>
      <c r="D14" s="32">
        <v>663618.17489999998</v>
      </c>
      <c r="E14" s="32">
        <v>608052.71539999999</v>
      </c>
      <c r="F14" s="32">
        <v>55565.459499999997</v>
      </c>
      <c r="G14" s="32">
        <v>608052.71539999999</v>
      </c>
      <c r="H14" s="32">
        <v>8.3731069463811897E-2</v>
      </c>
    </row>
    <row r="15" spans="1:8" ht="14.25" x14ac:dyDescent="0.2">
      <c r="A15" s="32">
        <v>14</v>
      </c>
      <c r="B15" s="33">
        <v>26</v>
      </c>
      <c r="C15" s="32">
        <v>44472</v>
      </c>
      <c r="D15" s="32">
        <v>246864.2739</v>
      </c>
      <c r="E15" s="32">
        <v>214741.8094</v>
      </c>
      <c r="F15" s="32">
        <v>32122.464499999998</v>
      </c>
      <c r="G15" s="32">
        <v>214741.8094</v>
      </c>
      <c r="H15" s="32">
        <v>0.13012196537200099</v>
      </c>
    </row>
    <row r="16" spans="1:8" ht="14.25" x14ac:dyDescent="0.2">
      <c r="A16" s="32">
        <v>15</v>
      </c>
      <c r="B16" s="33">
        <v>27</v>
      </c>
      <c r="C16" s="32">
        <v>134630.12400000001</v>
      </c>
      <c r="D16" s="32">
        <v>955909.504333333</v>
      </c>
      <c r="E16" s="32">
        <v>836378.36060000001</v>
      </c>
      <c r="F16" s="32">
        <v>119531.143733333</v>
      </c>
      <c r="G16" s="32">
        <v>836378.36060000001</v>
      </c>
      <c r="H16" s="32">
        <v>0.12504441392357099</v>
      </c>
    </row>
    <row r="17" spans="1:8" ht="14.25" x14ac:dyDescent="0.2">
      <c r="A17" s="32">
        <v>16</v>
      </c>
      <c r="B17" s="33">
        <v>29</v>
      </c>
      <c r="C17" s="32">
        <v>171711</v>
      </c>
      <c r="D17" s="32">
        <v>2052703.0270042701</v>
      </c>
      <c r="E17" s="32">
        <v>1956472.83102564</v>
      </c>
      <c r="F17" s="32">
        <v>96230.195978632502</v>
      </c>
      <c r="G17" s="32">
        <v>1956472.83102564</v>
      </c>
      <c r="H17" s="32">
        <v>4.6879745736562499E-2</v>
      </c>
    </row>
    <row r="18" spans="1:8" ht="14.25" x14ac:dyDescent="0.2">
      <c r="A18" s="32">
        <v>17</v>
      </c>
      <c r="B18" s="33">
        <v>31</v>
      </c>
      <c r="C18" s="32">
        <v>28024.579000000002</v>
      </c>
      <c r="D18" s="32">
        <v>186119.97361527901</v>
      </c>
      <c r="E18" s="32">
        <v>153381.74698182699</v>
      </c>
      <c r="F18" s="32">
        <v>32738.226633451901</v>
      </c>
      <c r="G18" s="32">
        <v>153381.74698182699</v>
      </c>
      <c r="H18" s="32">
        <v>0.17589851318764901</v>
      </c>
    </row>
    <row r="19" spans="1:8" ht="14.25" x14ac:dyDescent="0.2">
      <c r="A19" s="32">
        <v>18</v>
      </c>
      <c r="B19" s="33">
        <v>32</v>
      </c>
      <c r="C19" s="32">
        <v>11639.982</v>
      </c>
      <c r="D19" s="32">
        <v>159406.50566810399</v>
      </c>
      <c r="E19" s="32">
        <v>149625.71004096899</v>
      </c>
      <c r="F19" s="32">
        <v>9780.7956271344701</v>
      </c>
      <c r="G19" s="32">
        <v>149625.71004096899</v>
      </c>
      <c r="H19" s="32">
        <v>6.13575687274572E-2</v>
      </c>
    </row>
    <row r="20" spans="1:8" ht="14.25" x14ac:dyDescent="0.2">
      <c r="A20" s="32">
        <v>19</v>
      </c>
      <c r="B20" s="33">
        <v>33</v>
      </c>
      <c r="C20" s="32">
        <v>33184.885000000002</v>
      </c>
      <c r="D20" s="32">
        <v>439559.195579472</v>
      </c>
      <c r="E20" s="32">
        <v>345967.75822588999</v>
      </c>
      <c r="F20" s="32">
        <v>93591.437353582194</v>
      </c>
      <c r="G20" s="32">
        <v>345967.75822588999</v>
      </c>
      <c r="H20" s="32">
        <v>0.21292112255824899</v>
      </c>
    </row>
    <row r="21" spans="1:8" ht="14.25" x14ac:dyDescent="0.2">
      <c r="A21" s="32">
        <v>20</v>
      </c>
      <c r="B21" s="33">
        <v>34</v>
      </c>
      <c r="C21" s="32">
        <v>38374.769999999997</v>
      </c>
      <c r="D21" s="32">
        <v>196660.64087019101</v>
      </c>
      <c r="E21" s="32">
        <v>133852.06273697101</v>
      </c>
      <c r="F21" s="32">
        <v>62808.578133219897</v>
      </c>
      <c r="G21" s="32">
        <v>133852.06273697101</v>
      </c>
      <c r="H21" s="32">
        <v>0.31937543707425198</v>
      </c>
    </row>
    <row r="22" spans="1:8" ht="14.25" x14ac:dyDescent="0.2">
      <c r="A22" s="32">
        <v>21</v>
      </c>
      <c r="B22" s="33">
        <v>35</v>
      </c>
      <c r="C22" s="32">
        <v>37583.196000000004</v>
      </c>
      <c r="D22" s="32">
        <v>732800.43733097299</v>
      </c>
      <c r="E22" s="32">
        <v>696857.58340708003</v>
      </c>
      <c r="F22" s="32">
        <v>35942.853923893803</v>
      </c>
      <c r="G22" s="32">
        <v>696857.58340708003</v>
      </c>
      <c r="H22" s="32">
        <v>4.90486251001786E-2</v>
      </c>
    </row>
    <row r="23" spans="1:8" ht="14.25" x14ac:dyDescent="0.2">
      <c r="A23" s="32">
        <v>22</v>
      </c>
      <c r="B23" s="33">
        <v>36</v>
      </c>
      <c r="C23" s="32">
        <v>150242.73499999999</v>
      </c>
      <c r="D23" s="32">
        <v>673451.93294601794</v>
      </c>
      <c r="E23" s="32">
        <v>587462.93756212504</v>
      </c>
      <c r="F23" s="32">
        <v>85988.995383892499</v>
      </c>
      <c r="G23" s="32">
        <v>587462.93756212504</v>
      </c>
      <c r="H23" s="32">
        <v>0.127683938789415</v>
      </c>
    </row>
    <row r="24" spans="1:8" ht="14.25" x14ac:dyDescent="0.2">
      <c r="A24" s="32">
        <v>23</v>
      </c>
      <c r="B24" s="33">
        <v>37</v>
      </c>
      <c r="C24" s="32">
        <v>82251.259999999995</v>
      </c>
      <c r="D24" s="32">
        <v>944804.91467433597</v>
      </c>
      <c r="E24" s="32">
        <v>824669.48746792995</v>
      </c>
      <c r="F24" s="32">
        <v>120135.42720640601</v>
      </c>
      <c r="G24" s="32">
        <v>824669.48746792995</v>
      </c>
      <c r="H24" s="32">
        <v>0.12715368574031499</v>
      </c>
    </row>
    <row r="25" spans="1:8" ht="14.25" x14ac:dyDescent="0.2">
      <c r="A25" s="32">
        <v>24</v>
      </c>
      <c r="B25" s="33">
        <v>38</v>
      </c>
      <c r="C25" s="32">
        <v>136833.16899999999</v>
      </c>
      <c r="D25" s="32">
        <v>538163.51691769902</v>
      </c>
      <c r="E25" s="32">
        <v>499737.78041592898</v>
      </c>
      <c r="F25" s="32">
        <v>38425.736501769898</v>
      </c>
      <c r="G25" s="32">
        <v>499737.78041592898</v>
      </c>
      <c r="H25" s="32">
        <v>7.1401600617319996E-2</v>
      </c>
    </row>
    <row r="26" spans="1:8" ht="14.25" x14ac:dyDescent="0.2">
      <c r="A26" s="32">
        <v>25</v>
      </c>
      <c r="B26" s="33">
        <v>39</v>
      </c>
      <c r="C26" s="32">
        <v>82736.817999999999</v>
      </c>
      <c r="D26" s="32">
        <v>116275.463421269</v>
      </c>
      <c r="E26" s="32">
        <v>79044.733634219505</v>
      </c>
      <c r="F26" s="32">
        <v>37230.729787049699</v>
      </c>
      <c r="G26" s="32">
        <v>79044.733634219505</v>
      </c>
      <c r="H26" s="32">
        <v>0.32019420685653799</v>
      </c>
    </row>
    <row r="27" spans="1:8" ht="14.25" x14ac:dyDescent="0.2">
      <c r="A27" s="32">
        <v>26</v>
      </c>
      <c r="B27" s="33">
        <v>40</v>
      </c>
      <c r="C27" s="32">
        <v>2</v>
      </c>
      <c r="D27" s="32">
        <v>12.1648</v>
      </c>
      <c r="E27" s="32">
        <v>10.057399999999999</v>
      </c>
      <c r="F27" s="32">
        <v>2.1074000000000002</v>
      </c>
      <c r="G27" s="32">
        <v>10.057399999999999</v>
      </c>
      <c r="H27" s="32">
        <v>0.17323753781402099</v>
      </c>
    </row>
    <row r="28" spans="1:8" ht="14.25" x14ac:dyDescent="0.2">
      <c r="A28" s="32">
        <v>27</v>
      </c>
      <c r="B28" s="33">
        <v>42</v>
      </c>
      <c r="C28" s="32">
        <v>5846.4049999999997</v>
      </c>
      <c r="D28" s="32">
        <v>90029.887799999997</v>
      </c>
      <c r="E28" s="32">
        <v>83429.281600000002</v>
      </c>
      <c r="F28" s="32">
        <v>6600.6062000000002</v>
      </c>
      <c r="G28" s="32">
        <v>83429.281600000002</v>
      </c>
      <c r="H28" s="32">
        <v>7.3315721715250207E-2</v>
      </c>
    </row>
    <row r="29" spans="1:8" ht="14.25" x14ac:dyDescent="0.2">
      <c r="A29" s="32">
        <v>28</v>
      </c>
      <c r="B29" s="33">
        <v>75</v>
      </c>
      <c r="C29" s="32">
        <v>310</v>
      </c>
      <c r="D29" s="32">
        <v>136334.188034188</v>
      </c>
      <c r="E29" s="32">
        <v>130104.71367521401</v>
      </c>
      <c r="F29" s="32">
        <v>6229.4743589743603</v>
      </c>
      <c r="G29" s="32">
        <v>130104.71367521401</v>
      </c>
      <c r="H29" s="32">
        <v>4.5692679501727201E-2</v>
      </c>
    </row>
    <row r="30" spans="1:8" ht="14.25" x14ac:dyDescent="0.2">
      <c r="A30" s="32">
        <v>29</v>
      </c>
      <c r="B30" s="33">
        <v>76</v>
      </c>
      <c r="C30" s="32">
        <v>2018</v>
      </c>
      <c r="D30" s="32">
        <v>317955.85112564103</v>
      </c>
      <c r="E30" s="32">
        <v>298568.26961367502</v>
      </c>
      <c r="F30" s="32">
        <v>19387.5815119658</v>
      </c>
      <c r="G30" s="32">
        <v>298568.26961367502</v>
      </c>
      <c r="H30" s="32">
        <v>6.0975702895005902E-2</v>
      </c>
    </row>
    <row r="31" spans="1:8" ht="14.25" x14ac:dyDescent="0.2">
      <c r="A31" s="32">
        <v>30</v>
      </c>
      <c r="B31" s="33">
        <v>99</v>
      </c>
      <c r="C31" s="32">
        <v>21</v>
      </c>
      <c r="D31" s="32">
        <v>8728.2238862415907</v>
      </c>
      <c r="E31" s="32">
        <v>7642.7596550941698</v>
      </c>
      <c r="F31" s="32">
        <v>1085.4642311474199</v>
      </c>
      <c r="G31" s="32">
        <v>7642.7596550941698</v>
      </c>
      <c r="H31" s="32">
        <v>0.12436255592142299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2014-05-14T00:25:39Z</dcterms:modified>
</cp:coreProperties>
</file>