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<sst xmlns="http://schemas.openxmlformats.org/spreadsheetml/2006/main" count="114" uniqueCount="71">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</sst>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11801109.803300001</v>
      </c>
      <c r="F3" s="25">
        <f>RA!I7</f>
        <v>1267250.9049</v>
      </c>
      <c r="G3" s="16">
        <f>E3-F3</f>
        <v>10533858.898400001</v>
      </c>
      <c r="H3" s="27">
        <f>RA!J7</f>
        <v>10.7384044892594</v>
      </c>
      <c r="I3" s="20">
        <f>SUM(I4:I39)</f>
        <v>11801112.294846209</v>
      </c>
      <c r="J3" s="21">
        <f>SUM(J4:J39)</f>
        <v>10533858.878315616</v>
      </c>
      <c r="K3" s="22">
        <f>E3-I3</f>
        <v>-2.4915462080389261</v>
      </c>
      <c r="L3" s="22">
        <f>G3-J3</f>
        <v>2.0084384828805923E-2</v>
      </c>
    </row>
    <row r="4" spans="1:12" x14ac:dyDescent="0.15">
      <c r="A4" s="38">
        <f>RA!A8</f>
        <v>41773</v>
      </c>
      <c r="B4" s="12">
        <v>12</v>
      </c>
      <c r="C4" s="35" t="s">
        <v>6</v>
      </c>
      <c r="D4" s="35"/>
      <c r="E4" s="15">
        <f>VLOOKUP(C4,RA!B8:D39,3,0)</f>
        <v>425327.29210000002</v>
      </c>
      <c r="F4" s="25">
        <f>VLOOKUP(C4,RA!B8:I43,8,0)</f>
        <v>102078.63009999999</v>
      </c>
      <c r="G4" s="16">
        <f t="shared" ref="G4:G39" si="0">E4-F4</f>
        <v>323248.66200000001</v>
      </c>
      <c r="H4" s="27">
        <f>RA!J8</f>
        <v>24.000018808104102</v>
      </c>
      <c r="I4" s="20">
        <f>VLOOKUP(B4,RMS!B:D,3,FALSE)</f>
        <v>425327.59306068398</v>
      </c>
      <c r="J4" s="21">
        <f>VLOOKUP(B4,RMS!B:E,4,FALSE)</f>
        <v>323248.66608034202</v>
      </c>
      <c r="K4" s="22">
        <f t="shared" ref="K4:K39" si="1">E4-I4</f>
        <v>-0.30096068396233022</v>
      </c>
      <c r="L4" s="22">
        <f t="shared" ref="L4:L39" si="2">G4-J4</f>
        <v>-4.0803420124575496E-3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57810.589599999999</v>
      </c>
      <c r="F5" s="25">
        <f>VLOOKUP(C5,RA!B9:I44,8,0)</f>
        <v>13154.480799999999</v>
      </c>
      <c r="G5" s="16">
        <f t="shared" si="0"/>
        <v>44656.108800000002</v>
      </c>
      <c r="H5" s="27">
        <f>RA!J9</f>
        <v>22.754448434132598</v>
      </c>
      <c r="I5" s="20">
        <f>VLOOKUP(B5,RMS!B:D,3,FALSE)</f>
        <v>57810.599162219201</v>
      </c>
      <c r="J5" s="21">
        <f>VLOOKUP(B5,RMS!B:E,4,FALSE)</f>
        <v>44656.1008680054</v>
      </c>
      <c r="K5" s="22">
        <f t="shared" si="1"/>
        <v>-9.5622192020528018E-3</v>
      </c>
      <c r="L5" s="22">
        <f t="shared" si="2"/>
        <v>7.9319946016767062E-3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76167.786699999997</v>
      </c>
      <c r="F6" s="25">
        <f>VLOOKUP(C6,RA!B10:I45,8,0)</f>
        <v>20306.7327</v>
      </c>
      <c r="G6" s="16">
        <f t="shared" si="0"/>
        <v>55861.053999999996</v>
      </c>
      <c r="H6" s="27">
        <f>RA!J10</f>
        <v>26.660526161777</v>
      </c>
      <c r="I6" s="20">
        <f>VLOOKUP(B6,RMS!B:D,3,FALSE)</f>
        <v>76169.358879487205</v>
      </c>
      <c r="J6" s="21">
        <f>VLOOKUP(B6,RMS!B:E,4,FALSE)</f>
        <v>55861.054002564102</v>
      </c>
      <c r="K6" s="22">
        <f t="shared" si="1"/>
        <v>-1.5721794872079045</v>
      </c>
      <c r="L6" s="22">
        <f t="shared" si="2"/>
        <v>-2.5641056708991528E-6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51191.831200000001</v>
      </c>
      <c r="F7" s="25">
        <f>VLOOKUP(C7,RA!B11:I46,8,0)</f>
        <v>9646.6897000000008</v>
      </c>
      <c r="G7" s="16">
        <f t="shared" si="0"/>
        <v>41545.141499999998</v>
      </c>
      <c r="H7" s="27">
        <f>RA!J11</f>
        <v>18.844197353112101</v>
      </c>
      <c r="I7" s="20">
        <f>VLOOKUP(B7,RMS!B:D,3,FALSE)</f>
        <v>51191.846435897402</v>
      </c>
      <c r="J7" s="21">
        <f>VLOOKUP(B7,RMS!B:E,4,FALSE)</f>
        <v>41545.141526495703</v>
      </c>
      <c r="K7" s="22">
        <f t="shared" si="1"/>
        <v>-1.523589740099851E-2</v>
      </c>
      <c r="L7" s="22">
        <f t="shared" si="2"/>
        <v>-2.6495705242268741E-5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116234.7357</v>
      </c>
      <c r="F8" s="25">
        <f>VLOOKUP(C8,RA!B12:I47,8,0)</f>
        <v>15199.6535</v>
      </c>
      <c r="G8" s="16">
        <f t="shared" si="0"/>
        <v>101035.0822</v>
      </c>
      <c r="H8" s="27">
        <f>RA!J12</f>
        <v>13.076687797725199</v>
      </c>
      <c r="I8" s="20">
        <f>VLOOKUP(B8,RMS!B:D,3,FALSE)</f>
        <v>116234.734403419</v>
      </c>
      <c r="J8" s="21">
        <f>VLOOKUP(B8,RMS!B:E,4,FALSE)</f>
        <v>101035.081933333</v>
      </c>
      <c r="K8" s="22">
        <f t="shared" si="1"/>
        <v>1.2965810019522905E-3</v>
      </c>
      <c r="L8" s="22">
        <f t="shared" si="2"/>
        <v>2.6666700432542711E-4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195889.77929999999</v>
      </c>
      <c r="F9" s="25">
        <f>VLOOKUP(C9,RA!B13:I48,8,0)</f>
        <v>43869.154399999999</v>
      </c>
      <c r="G9" s="16">
        <f t="shared" si="0"/>
        <v>152020.6249</v>
      </c>
      <c r="H9" s="27">
        <f>RA!J13</f>
        <v>22.394815368501501</v>
      </c>
      <c r="I9" s="20">
        <f>VLOOKUP(B9,RMS!B:D,3,FALSE)</f>
        <v>195889.87742649601</v>
      </c>
      <c r="J9" s="21">
        <f>VLOOKUP(B9,RMS!B:E,4,FALSE)</f>
        <v>152020.624483761</v>
      </c>
      <c r="K9" s="22">
        <f t="shared" si="1"/>
        <v>-9.8126496013719589E-2</v>
      </c>
      <c r="L9" s="22">
        <f t="shared" si="2"/>
        <v>4.1623899596743286E-4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118679.9247</v>
      </c>
      <c r="F10" s="25">
        <f>VLOOKUP(C10,RA!B14:I49,8,0)</f>
        <v>27648.887599999998</v>
      </c>
      <c r="G10" s="16">
        <f t="shared" si="0"/>
        <v>91031.037100000001</v>
      </c>
      <c r="H10" s="27">
        <f>RA!J14</f>
        <v>23.297021522292901</v>
      </c>
      <c r="I10" s="20">
        <f>VLOOKUP(B10,RMS!B:D,3,FALSE)</f>
        <v>118679.92156153799</v>
      </c>
      <c r="J10" s="21">
        <f>VLOOKUP(B10,RMS!B:E,4,FALSE)</f>
        <v>91031.036860683802</v>
      </c>
      <c r="K10" s="22">
        <f t="shared" si="1"/>
        <v>3.1384620087919757E-3</v>
      </c>
      <c r="L10" s="22">
        <f t="shared" si="2"/>
        <v>2.3931619944050908E-4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84658.147800000006</v>
      </c>
      <c r="F11" s="25">
        <f>VLOOKUP(C11,RA!B15:I50,8,0)</f>
        <v>15670.5216</v>
      </c>
      <c r="G11" s="16">
        <f t="shared" si="0"/>
        <v>68987.626199999999</v>
      </c>
      <c r="H11" s="27">
        <f>RA!J15</f>
        <v>18.510352526281</v>
      </c>
      <c r="I11" s="20">
        <f>VLOOKUP(B11,RMS!B:D,3,FALSE)</f>
        <v>84658.208526495699</v>
      </c>
      <c r="J11" s="21">
        <f>VLOOKUP(B11,RMS!B:E,4,FALSE)</f>
        <v>68987.627584615402</v>
      </c>
      <c r="K11" s="22">
        <f t="shared" si="1"/>
        <v>-6.0726495692506433E-2</v>
      </c>
      <c r="L11" s="22">
        <f t="shared" si="2"/>
        <v>-1.3846154033672065E-3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528831.42070000002</v>
      </c>
      <c r="F12" s="25">
        <f>VLOOKUP(C12,RA!B16:I51,8,0)</f>
        <v>23430.0213</v>
      </c>
      <c r="G12" s="16">
        <f t="shared" si="0"/>
        <v>505401.39939999999</v>
      </c>
      <c r="H12" s="27">
        <f>RA!J16</f>
        <v>4.43052745787804</v>
      </c>
      <c r="I12" s="20">
        <f>VLOOKUP(B12,RMS!B:D,3,FALSE)</f>
        <v>528831.33219999995</v>
      </c>
      <c r="J12" s="21">
        <f>VLOOKUP(B12,RMS!B:E,4,FALSE)</f>
        <v>505401.39939999999</v>
      </c>
      <c r="K12" s="22">
        <f t="shared" si="1"/>
        <v>8.8500000070780516E-2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403936.41519999999</v>
      </c>
      <c r="F13" s="25">
        <f>VLOOKUP(C13,RA!B17:I52,8,0)</f>
        <v>40380.183499999999</v>
      </c>
      <c r="G13" s="16">
        <f t="shared" si="0"/>
        <v>363556.2317</v>
      </c>
      <c r="H13" s="27">
        <f>RA!J17</f>
        <v>9.99666828255795</v>
      </c>
      <c r="I13" s="20">
        <f>VLOOKUP(B13,RMS!B:D,3,FALSE)</f>
        <v>403936.46158632502</v>
      </c>
      <c r="J13" s="21">
        <f>VLOOKUP(B13,RMS!B:E,4,FALSE)</f>
        <v>363556.231835043</v>
      </c>
      <c r="K13" s="22">
        <f t="shared" si="1"/>
        <v>-4.6386325033381581E-2</v>
      </c>
      <c r="L13" s="22">
        <f t="shared" si="2"/>
        <v>-1.3504299568012357E-4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1176807.1677000001</v>
      </c>
      <c r="F14" s="25">
        <f>VLOOKUP(C14,RA!B18:I53,8,0)</f>
        <v>145604.38930000001</v>
      </c>
      <c r="G14" s="16">
        <f t="shared" si="0"/>
        <v>1031202.7784000001</v>
      </c>
      <c r="H14" s="27">
        <f>RA!J18</f>
        <v>12.372833315128</v>
      </c>
      <c r="I14" s="20">
        <f>VLOOKUP(B14,RMS!B:D,3,FALSE)</f>
        <v>1176807.4404222199</v>
      </c>
      <c r="J14" s="21">
        <f>VLOOKUP(B14,RMS!B:E,4,FALSE)</f>
        <v>1031202.77094701</v>
      </c>
      <c r="K14" s="22">
        <f t="shared" si="1"/>
        <v>-0.27272221981547773</v>
      </c>
      <c r="L14" s="22">
        <f t="shared" si="2"/>
        <v>7.4529900448396802E-3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702727.42370000004</v>
      </c>
      <c r="F15" s="25">
        <f>VLOOKUP(C15,RA!B19:I54,8,0)</f>
        <v>46714.116699999999</v>
      </c>
      <c r="G15" s="16">
        <f t="shared" si="0"/>
        <v>656013.30700000003</v>
      </c>
      <c r="H15" s="27">
        <f>RA!J19</f>
        <v>6.6475442859538401</v>
      </c>
      <c r="I15" s="20">
        <f>VLOOKUP(B15,RMS!B:D,3,FALSE)</f>
        <v>702727.45811709401</v>
      </c>
      <c r="J15" s="21">
        <f>VLOOKUP(B15,RMS!B:E,4,FALSE)</f>
        <v>656013.306689744</v>
      </c>
      <c r="K15" s="22">
        <f t="shared" si="1"/>
        <v>-3.4417093964293599E-2</v>
      </c>
      <c r="L15" s="22">
        <f t="shared" si="2"/>
        <v>3.1025602947920561E-4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617891.02359999996</v>
      </c>
      <c r="F16" s="25">
        <f>VLOOKUP(C16,RA!B20:I55,8,0)</f>
        <v>49406.301299999999</v>
      </c>
      <c r="G16" s="16">
        <f t="shared" si="0"/>
        <v>568484.72229999991</v>
      </c>
      <c r="H16" s="27">
        <f>RA!J20</f>
        <v>7.9959571207468798</v>
      </c>
      <c r="I16" s="20">
        <f>VLOOKUP(B16,RMS!B:D,3,FALSE)</f>
        <v>617891.01520000002</v>
      </c>
      <c r="J16" s="21">
        <f>VLOOKUP(B16,RMS!B:E,4,FALSE)</f>
        <v>568484.72230000002</v>
      </c>
      <c r="K16" s="22">
        <f t="shared" si="1"/>
        <v>8.3999999333173037E-3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241850.2591</v>
      </c>
      <c r="F17" s="25">
        <f>VLOOKUP(C17,RA!B21:I56,8,0)</f>
        <v>26722.4048</v>
      </c>
      <c r="G17" s="16">
        <f t="shared" si="0"/>
        <v>215127.85430000001</v>
      </c>
      <c r="H17" s="27">
        <f>RA!J21</f>
        <v>11.0491528516208</v>
      </c>
      <c r="I17" s="20">
        <f>VLOOKUP(B17,RMS!B:D,3,FALSE)</f>
        <v>241850.10622161001</v>
      </c>
      <c r="J17" s="21">
        <f>VLOOKUP(B17,RMS!B:E,4,FALSE)</f>
        <v>215127.85434120701</v>
      </c>
      <c r="K17" s="22">
        <f t="shared" si="1"/>
        <v>0.15287838998483494</v>
      </c>
      <c r="L17" s="22">
        <f t="shared" si="2"/>
        <v>-4.1207007598131895E-5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828231.31980000006</v>
      </c>
      <c r="F18" s="25">
        <f>VLOOKUP(C18,RA!B22:I57,8,0)</f>
        <v>92705.545400000003</v>
      </c>
      <c r="G18" s="16">
        <f t="shared" si="0"/>
        <v>735525.77439999999</v>
      </c>
      <c r="H18" s="27">
        <f>RA!J22</f>
        <v>11.193194845901999</v>
      </c>
      <c r="I18" s="20">
        <f>VLOOKUP(B18,RMS!B:D,3,FALSE)</f>
        <v>828231.31736666698</v>
      </c>
      <c r="J18" s="21">
        <f>VLOOKUP(B18,RMS!B:E,4,FALSE)</f>
        <v>735525.77300000004</v>
      </c>
      <c r="K18" s="22">
        <f t="shared" si="1"/>
        <v>2.4333330802619457E-3</v>
      </c>
      <c r="L18" s="22">
        <f t="shared" si="2"/>
        <v>1.39999995008111E-3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1804316.7955</v>
      </c>
      <c r="F19" s="25">
        <f>VLOOKUP(C19,RA!B23:I58,8,0)</f>
        <v>79067.737599999993</v>
      </c>
      <c r="G19" s="16">
        <f t="shared" si="0"/>
        <v>1725249.0578999999</v>
      </c>
      <c r="H19" s="27">
        <f>RA!J23</f>
        <v>4.3821427477257</v>
      </c>
      <c r="I19" s="20">
        <f>VLOOKUP(B19,RMS!B:D,3,FALSE)</f>
        <v>1804317.3434769199</v>
      </c>
      <c r="J19" s="21">
        <f>VLOOKUP(B19,RMS!B:E,4,FALSE)</f>
        <v>1725249.0842256399</v>
      </c>
      <c r="K19" s="22">
        <f t="shared" si="1"/>
        <v>-0.54797691991552711</v>
      </c>
      <c r="L19" s="22">
        <f t="shared" si="2"/>
        <v>-2.6325640035793185E-2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190938.61129999999</v>
      </c>
      <c r="F20" s="25">
        <f>VLOOKUP(C20,RA!B24:I59,8,0)</f>
        <v>33612.8655</v>
      </c>
      <c r="G20" s="16">
        <f t="shared" si="0"/>
        <v>157325.74579999998</v>
      </c>
      <c r="H20" s="27">
        <f>RA!J24</f>
        <v>17.604016951389699</v>
      </c>
      <c r="I20" s="20">
        <f>VLOOKUP(B20,RMS!B:D,3,FALSE)</f>
        <v>190938.60478034199</v>
      </c>
      <c r="J20" s="21">
        <f>VLOOKUP(B20,RMS!B:E,4,FALSE)</f>
        <v>157325.74464799499</v>
      </c>
      <c r="K20" s="22">
        <f t="shared" si="1"/>
        <v>6.5196579962503165E-3</v>
      </c>
      <c r="L20" s="22">
        <f t="shared" si="2"/>
        <v>1.1520049883984029E-3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163591.84239999999</v>
      </c>
      <c r="F21" s="25">
        <f>VLOOKUP(C21,RA!B25:I60,8,0)</f>
        <v>8261.3785000000007</v>
      </c>
      <c r="G21" s="16">
        <f t="shared" si="0"/>
        <v>155330.4639</v>
      </c>
      <c r="H21" s="27">
        <f>RA!J25</f>
        <v>5.0499941676798397</v>
      </c>
      <c r="I21" s="20">
        <f>VLOOKUP(B21,RMS!B:D,3,FALSE)</f>
        <v>163591.84301967299</v>
      </c>
      <c r="J21" s="21">
        <f>VLOOKUP(B21,RMS!B:E,4,FALSE)</f>
        <v>155330.46344233199</v>
      </c>
      <c r="K21" s="22">
        <f t="shared" si="1"/>
        <v>-6.1967299552634358E-4</v>
      </c>
      <c r="L21" s="22">
        <f t="shared" si="2"/>
        <v>4.5766800758428872E-4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389483.43449999997</v>
      </c>
      <c r="F22" s="25">
        <f>VLOOKUP(C22,RA!B26:I61,8,0)</f>
        <v>87133.174400000004</v>
      </c>
      <c r="G22" s="16">
        <f t="shared" si="0"/>
        <v>302350.26009999996</v>
      </c>
      <c r="H22" s="27">
        <f>RA!J26</f>
        <v>22.371471205664299</v>
      </c>
      <c r="I22" s="20">
        <f>VLOOKUP(B22,RMS!B:D,3,FALSE)</f>
        <v>389483.40448156698</v>
      </c>
      <c r="J22" s="21">
        <f>VLOOKUP(B22,RMS!B:E,4,FALSE)</f>
        <v>302350.27502892498</v>
      </c>
      <c r="K22" s="22">
        <f t="shared" si="1"/>
        <v>3.001843299716711E-2</v>
      </c>
      <c r="L22" s="22">
        <f t="shared" si="2"/>
        <v>-1.4928925025742501E-2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200320.4045</v>
      </c>
      <c r="F23" s="25">
        <f>VLOOKUP(C23,RA!B27:I62,8,0)</f>
        <v>64424.629000000001</v>
      </c>
      <c r="G23" s="16">
        <f t="shared" si="0"/>
        <v>135895.77549999999</v>
      </c>
      <c r="H23" s="27">
        <f>RA!J27</f>
        <v>32.1607921872981</v>
      </c>
      <c r="I23" s="20">
        <f>VLOOKUP(B23,RMS!B:D,3,FALSE)</f>
        <v>200320.308367922</v>
      </c>
      <c r="J23" s="21">
        <f>VLOOKUP(B23,RMS!B:E,4,FALSE)</f>
        <v>135895.786401024</v>
      </c>
      <c r="K23" s="22">
        <f t="shared" si="1"/>
        <v>9.6132078004302457E-2</v>
      </c>
      <c r="L23" s="22">
        <f t="shared" si="2"/>
        <v>-1.0901024012127891E-2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731379.26069999998</v>
      </c>
      <c r="F24" s="25">
        <f>VLOOKUP(C24,RA!B28:I63,8,0)</f>
        <v>31038.17</v>
      </c>
      <c r="G24" s="16">
        <f t="shared" si="0"/>
        <v>700341.09069999994</v>
      </c>
      <c r="H24" s="27">
        <f>RA!J28</f>
        <v>4.2437859080517999</v>
      </c>
      <c r="I24" s="20">
        <f>VLOOKUP(B24,RMS!B:D,3,FALSE)</f>
        <v>731379.26042300905</v>
      </c>
      <c r="J24" s="21">
        <f>VLOOKUP(B24,RMS!B:E,4,FALSE)</f>
        <v>700341.09228623298</v>
      </c>
      <c r="K24" s="22">
        <f t="shared" si="1"/>
        <v>2.7699093334376812E-4</v>
      </c>
      <c r="L24" s="22">
        <f t="shared" si="2"/>
        <v>-1.5862330328673124E-3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666393.96340000001</v>
      </c>
      <c r="F25" s="25">
        <f>VLOOKUP(C25,RA!B29:I64,8,0)</f>
        <v>85078.176300000006</v>
      </c>
      <c r="G25" s="16">
        <f t="shared" si="0"/>
        <v>581315.78709999996</v>
      </c>
      <c r="H25" s="27">
        <f>RA!J29</f>
        <v>12.766948827976099</v>
      </c>
      <c r="I25" s="20">
        <f>VLOOKUP(B25,RMS!B:D,3,FALSE)</f>
        <v>666393.96131150401</v>
      </c>
      <c r="J25" s="21">
        <f>VLOOKUP(B25,RMS!B:E,4,FALSE)</f>
        <v>581315.79112345097</v>
      </c>
      <c r="K25" s="22">
        <f t="shared" si="1"/>
        <v>2.088495995849371E-3</v>
      </c>
      <c r="L25" s="22">
        <f t="shared" si="2"/>
        <v>-4.0234510088339448E-3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882800.8199</v>
      </c>
      <c r="F26" s="25">
        <f>VLOOKUP(C26,RA!B30:I65,8,0)</f>
        <v>102457.5454</v>
      </c>
      <c r="G26" s="16">
        <f t="shared" si="0"/>
        <v>780343.27450000006</v>
      </c>
      <c r="H26" s="27">
        <f>RA!J30</f>
        <v>11.6059640057432</v>
      </c>
      <c r="I26" s="20">
        <f>VLOOKUP(B26,RMS!B:D,3,FALSE)</f>
        <v>882800.81049380498</v>
      </c>
      <c r="J26" s="21">
        <f>VLOOKUP(B26,RMS!B:E,4,FALSE)</f>
        <v>780343.260469698</v>
      </c>
      <c r="K26" s="22">
        <f t="shared" si="1"/>
        <v>9.4061950221657753E-3</v>
      </c>
      <c r="L26" s="22">
        <f t="shared" si="2"/>
        <v>1.4030302059836686E-2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490995.32010000001</v>
      </c>
      <c r="F27" s="25">
        <f>VLOOKUP(C27,RA!B31:I66,8,0)</f>
        <v>33767.209799999997</v>
      </c>
      <c r="G27" s="16">
        <f t="shared" si="0"/>
        <v>457228.1103</v>
      </c>
      <c r="H27" s="27">
        <f>RA!J31</f>
        <v>6.8772976885243402</v>
      </c>
      <c r="I27" s="20">
        <f>VLOOKUP(B27,RMS!B:D,3,FALSE)</f>
        <v>490995.31651504402</v>
      </c>
      <c r="J27" s="21">
        <f>VLOOKUP(B27,RMS!B:E,4,FALSE)</f>
        <v>457228.06750354002</v>
      </c>
      <c r="K27" s="22">
        <f t="shared" si="1"/>
        <v>3.5849559935741127E-3</v>
      </c>
      <c r="L27" s="22">
        <f t="shared" si="2"/>
        <v>4.279645998030901E-2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116649.76820000001</v>
      </c>
      <c r="F28" s="25">
        <f>VLOOKUP(C28,RA!B32:I67,8,0)</f>
        <v>37101.389900000002</v>
      </c>
      <c r="G28" s="16">
        <f t="shared" si="0"/>
        <v>79548.378300000011</v>
      </c>
      <c r="H28" s="27">
        <f>RA!J32</f>
        <v>31.805798221894801</v>
      </c>
      <c r="I28" s="20">
        <f>VLOOKUP(B28,RMS!B:D,3,FALSE)</f>
        <v>116649.707914613</v>
      </c>
      <c r="J28" s="21">
        <f>VLOOKUP(B28,RMS!B:E,4,FALSE)</f>
        <v>79548.364641310807</v>
      </c>
      <c r="K28" s="22">
        <f t="shared" si="1"/>
        <v>6.0285387007752433E-2</v>
      </c>
      <c r="L28" s="22">
        <f t="shared" si="2"/>
        <v>1.3658689204021357E-2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96031.059099999999</v>
      </c>
      <c r="F31" s="25">
        <f>VLOOKUP(C31,RA!B35:I70,8,0)</f>
        <v>4574.5410000000002</v>
      </c>
      <c r="G31" s="16">
        <f t="shared" si="0"/>
        <v>91456.518100000001</v>
      </c>
      <c r="H31" s="27">
        <f>RA!J35</f>
        <v>4.7636056947329903</v>
      </c>
      <c r="I31" s="20">
        <f>VLOOKUP(B31,RMS!B:D,3,FALSE)</f>
        <v>96031.058699999994</v>
      </c>
      <c r="J31" s="21">
        <f>VLOOKUP(B31,RMS!B:E,4,FALSE)</f>
        <v>91456.523799999995</v>
      </c>
      <c r="K31" s="22">
        <f t="shared" si="1"/>
        <v>4.0000000444706529E-4</v>
      </c>
      <c r="L31" s="22">
        <f t="shared" si="2"/>
        <v>-5.6999999942490831E-3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148967.52189999999</v>
      </c>
      <c r="F35" s="25">
        <f>VLOOKUP(C35,RA!B8:I74,8,0)</f>
        <v>7006.2166999999999</v>
      </c>
      <c r="G35" s="16">
        <f t="shared" si="0"/>
        <v>141961.3052</v>
      </c>
      <c r="H35" s="27">
        <f>RA!J39</f>
        <v>4.7031840300754899</v>
      </c>
      <c r="I35" s="20">
        <f>VLOOKUP(B35,RMS!B:D,3,FALSE)</f>
        <v>148967.521367521</v>
      </c>
      <c r="J35" s="21">
        <f>VLOOKUP(B35,RMS!B:E,4,FALSE)</f>
        <v>141961.30769230801</v>
      </c>
      <c r="K35" s="22">
        <f t="shared" si="1"/>
        <v>5.3247899631969631E-4</v>
      </c>
      <c r="L35" s="22">
        <f t="shared" si="2"/>
        <v>-2.492308005457744E-3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284947.27360000001</v>
      </c>
      <c r="F36" s="25">
        <f>VLOOKUP(C36,RA!B8:I75,8,0)</f>
        <v>20130.6767</v>
      </c>
      <c r="G36" s="16">
        <f t="shared" si="0"/>
        <v>264816.5969</v>
      </c>
      <c r="H36" s="27">
        <f>RA!J40</f>
        <v>7.0647023379696599</v>
      </c>
      <c r="I36" s="20">
        <f>VLOOKUP(B36,RMS!B:D,3,FALSE)</f>
        <v>284947.27212393202</v>
      </c>
      <c r="J36" s="21">
        <f>VLOOKUP(B36,RMS!B:E,4,FALSE)</f>
        <v>264816.59555812</v>
      </c>
      <c r="K36" s="22">
        <f t="shared" si="1"/>
        <v>1.4760679914616048E-3</v>
      </c>
      <c r="L36" s="22">
        <f t="shared" si="2"/>
        <v>1.3418800081126392E-3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8058.6112999999996</v>
      </c>
      <c r="F39" s="25">
        <f>VLOOKUP(C39,RA!B8:I78,8,0)</f>
        <v>1059.4813999999999</v>
      </c>
      <c r="G39" s="16">
        <f t="shared" si="0"/>
        <v>6999.1298999999999</v>
      </c>
      <c r="H39" s="27">
        <f>RA!J43</f>
        <v>13.147195720930201</v>
      </c>
      <c r="I39" s="20">
        <f>VLOOKUP(B39,RMS!B:D,3,FALSE)</f>
        <v>8058.6113002042202</v>
      </c>
      <c r="J39" s="21">
        <f>VLOOKUP(B39,RMS!B:E,4,FALSE)</f>
        <v>6999.12964223584</v>
      </c>
      <c r="K39" s="22">
        <f t="shared" si="1"/>
        <v>-2.0422066882019863E-7</v>
      </c>
      <c r="L39" s="22">
        <f t="shared" si="2"/>
        <v>2.5776415986911161E-4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25"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11801109.803300001</v>
      </c>
      <c r="E7" s="62">
        <v>12904844</v>
      </c>
      <c r="F7" s="63">
        <v>91.447132590676802</v>
      </c>
      <c r="G7" s="62">
        <v>9439989.6982000005</v>
      </c>
      <c r="H7" s="63">
        <v>25.011892815414999</v>
      </c>
      <c r="I7" s="62">
        <v>1267250.9049</v>
      </c>
      <c r="J7" s="63">
        <v>10.7384044892594</v>
      </c>
      <c r="K7" s="62">
        <v>1417951.8422999999</v>
      </c>
      <c r="L7" s="63">
        <v>15.020692687518199</v>
      </c>
      <c r="M7" s="63">
        <v>-0.106280716244604</v>
      </c>
      <c r="N7" s="62">
        <v>251920686.48429999</v>
      </c>
      <c r="O7" s="62">
        <v>2881103983.3992</v>
      </c>
      <c r="P7" s="62">
        <v>725451</v>
      </c>
      <c r="Q7" s="62">
        <v>772828</v>
      </c>
      <c r="R7" s="63">
        <v>-6.1303420683515597</v>
      </c>
      <c r="S7" s="62">
        <v>16.2672734661611</v>
      </c>
      <c r="T7" s="62">
        <v>15.943695915520699</v>
      </c>
      <c r="U7" s="64">
        <v>1.9891320528513801</v>
      </c>
      <c r="V7" s="52"/>
      <c r="W7" s="52"/>
    </row>
    <row r="8" spans="1:23" ht="14.25" thickBot="1" x14ac:dyDescent="0.2">
      <c r="A8" s="49">
        <v>41773</v>
      </c>
      <c r="B8" s="39" t="s">
        <v>6</v>
      </c>
      <c r="C8" s="40"/>
      <c r="D8" s="65">
        <v>425327.29210000002</v>
      </c>
      <c r="E8" s="65">
        <v>424842</v>
      </c>
      <c r="F8" s="66">
        <v>100.11422884272299</v>
      </c>
      <c r="G8" s="65">
        <v>326209.55410000001</v>
      </c>
      <c r="H8" s="66">
        <v>30.3846827152142</v>
      </c>
      <c r="I8" s="65">
        <v>102078.63009999999</v>
      </c>
      <c r="J8" s="66">
        <v>24.000018808104102</v>
      </c>
      <c r="K8" s="65">
        <v>77119.228300000002</v>
      </c>
      <c r="L8" s="66">
        <v>23.641008465484401</v>
      </c>
      <c r="M8" s="66">
        <v>0.323646934107093</v>
      </c>
      <c r="N8" s="65">
        <v>8051514.1534000002</v>
      </c>
      <c r="O8" s="65">
        <v>113663542.73980001</v>
      </c>
      <c r="P8" s="65">
        <v>18646</v>
      </c>
      <c r="Q8" s="65">
        <v>20799</v>
      </c>
      <c r="R8" s="66">
        <v>-10.351459204769499</v>
      </c>
      <c r="S8" s="65">
        <v>22.810645291215302</v>
      </c>
      <c r="T8" s="65">
        <v>22.487079205731</v>
      </c>
      <c r="U8" s="67">
        <v>1.41848720785132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57810.589599999999</v>
      </c>
      <c r="E9" s="65">
        <v>59651</v>
      </c>
      <c r="F9" s="66">
        <v>96.914703190223094</v>
      </c>
      <c r="G9" s="65">
        <v>42747.915300000001</v>
      </c>
      <c r="H9" s="66">
        <v>35.236044130554397</v>
      </c>
      <c r="I9" s="65">
        <v>13154.480799999999</v>
      </c>
      <c r="J9" s="66">
        <v>22.754448434132598</v>
      </c>
      <c r="K9" s="65">
        <v>9816.1795000000002</v>
      </c>
      <c r="L9" s="66">
        <v>22.9629431777226</v>
      </c>
      <c r="M9" s="66">
        <v>0.34008152560779897</v>
      </c>
      <c r="N9" s="65">
        <v>1394407.5419999999</v>
      </c>
      <c r="O9" s="65">
        <v>19112928.890999999</v>
      </c>
      <c r="P9" s="65">
        <v>3221</v>
      </c>
      <c r="Q9" s="65">
        <v>3562</v>
      </c>
      <c r="R9" s="66">
        <v>-9.5732734418865792</v>
      </c>
      <c r="S9" s="65">
        <v>17.948025333747299</v>
      </c>
      <c r="T9" s="65">
        <v>17.150360078607498</v>
      </c>
      <c r="U9" s="67">
        <v>4.4443064922575397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76167.786699999997</v>
      </c>
      <c r="E10" s="65">
        <v>85246</v>
      </c>
      <c r="F10" s="66">
        <v>89.350569762804099</v>
      </c>
      <c r="G10" s="65">
        <v>65798.487200000003</v>
      </c>
      <c r="H10" s="66">
        <v>15.7591761471379</v>
      </c>
      <c r="I10" s="65">
        <v>20306.7327</v>
      </c>
      <c r="J10" s="66">
        <v>26.660526161777</v>
      </c>
      <c r="K10" s="65">
        <v>20630.280599999998</v>
      </c>
      <c r="L10" s="66">
        <v>31.3537308803051</v>
      </c>
      <c r="M10" s="66">
        <v>-1.5683155565029E-2</v>
      </c>
      <c r="N10" s="65">
        <v>2193215.6457000002</v>
      </c>
      <c r="O10" s="65">
        <v>27221674.1732</v>
      </c>
      <c r="P10" s="65">
        <v>66749</v>
      </c>
      <c r="Q10" s="65">
        <v>71657</v>
      </c>
      <c r="R10" s="66">
        <v>-6.8492959515469503</v>
      </c>
      <c r="S10" s="65">
        <v>1.1411075326971201</v>
      </c>
      <c r="T10" s="65">
        <v>1.42132437445051</v>
      </c>
      <c r="U10" s="67">
        <v>-24.556567520947699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51191.831200000001</v>
      </c>
      <c r="E11" s="65">
        <v>49317</v>
      </c>
      <c r="F11" s="66">
        <v>103.80159214875199</v>
      </c>
      <c r="G11" s="65">
        <v>41395.588499999998</v>
      </c>
      <c r="H11" s="66">
        <v>23.664943669057902</v>
      </c>
      <c r="I11" s="65">
        <v>9646.6897000000008</v>
      </c>
      <c r="J11" s="66">
        <v>18.844197353112101</v>
      </c>
      <c r="K11" s="65">
        <v>9583.8675000000003</v>
      </c>
      <c r="L11" s="66">
        <v>23.151905425864399</v>
      </c>
      <c r="M11" s="66">
        <v>6.5549946302990002E-3</v>
      </c>
      <c r="N11" s="65">
        <v>823163.15040000004</v>
      </c>
      <c r="O11" s="65">
        <v>11618936.8367</v>
      </c>
      <c r="P11" s="65">
        <v>2433</v>
      </c>
      <c r="Q11" s="65">
        <v>2641</v>
      </c>
      <c r="R11" s="66">
        <v>-7.8758046194623201</v>
      </c>
      <c r="S11" s="65">
        <v>21.040621126181701</v>
      </c>
      <c r="T11" s="65">
        <v>20.549328019689501</v>
      </c>
      <c r="U11" s="67">
        <v>2.3349743505472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116234.7357</v>
      </c>
      <c r="E12" s="65">
        <v>194559</v>
      </c>
      <c r="F12" s="66">
        <v>59.742667108691997</v>
      </c>
      <c r="G12" s="65">
        <v>155303.49799999999</v>
      </c>
      <c r="H12" s="66">
        <v>-25.156395575842101</v>
      </c>
      <c r="I12" s="65">
        <v>15199.6535</v>
      </c>
      <c r="J12" s="66">
        <v>13.076687797725199</v>
      </c>
      <c r="K12" s="65">
        <v>23527.799500000001</v>
      </c>
      <c r="L12" s="66">
        <v>15.149561859836499</v>
      </c>
      <c r="M12" s="66">
        <v>-0.35397045949834799</v>
      </c>
      <c r="N12" s="65">
        <v>3289439.3591999998</v>
      </c>
      <c r="O12" s="65">
        <v>34087361.465700001</v>
      </c>
      <c r="P12" s="65">
        <v>1094</v>
      </c>
      <c r="Q12" s="65">
        <v>1230</v>
      </c>
      <c r="R12" s="66">
        <v>-11.0569105691057</v>
      </c>
      <c r="S12" s="65">
        <v>106.24747321755</v>
      </c>
      <c r="T12" s="65">
        <v>101.943535203252</v>
      </c>
      <c r="U12" s="67">
        <v>4.0508615254177496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195889.77929999999</v>
      </c>
      <c r="E13" s="65">
        <v>236812</v>
      </c>
      <c r="F13" s="66">
        <v>82.719532498353104</v>
      </c>
      <c r="G13" s="65">
        <v>190068.61</v>
      </c>
      <c r="H13" s="66">
        <v>3.0626673704826901</v>
      </c>
      <c r="I13" s="65">
        <v>43869.154399999999</v>
      </c>
      <c r="J13" s="66">
        <v>22.394815368501501</v>
      </c>
      <c r="K13" s="65">
        <v>50416.123299999999</v>
      </c>
      <c r="L13" s="66">
        <v>26.525223339087901</v>
      </c>
      <c r="M13" s="66">
        <v>-0.12985863393427599</v>
      </c>
      <c r="N13" s="65">
        <v>4120790.4463</v>
      </c>
      <c r="O13" s="65">
        <v>55674845.625699997</v>
      </c>
      <c r="P13" s="65">
        <v>8358</v>
      </c>
      <c r="Q13" s="65">
        <v>9522</v>
      </c>
      <c r="R13" s="66">
        <v>-12.224322621298001</v>
      </c>
      <c r="S13" s="65">
        <v>23.4373988155061</v>
      </c>
      <c r="T13" s="65">
        <v>23.2682212665406</v>
      </c>
      <c r="U13" s="67">
        <v>0.72182732519586001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118679.9247</v>
      </c>
      <c r="E14" s="65">
        <v>137054</v>
      </c>
      <c r="F14" s="66">
        <v>86.593550498343703</v>
      </c>
      <c r="G14" s="65">
        <v>126312.90399999999</v>
      </c>
      <c r="H14" s="66">
        <v>-6.04291331944993</v>
      </c>
      <c r="I14" s="65">
        <v>27648.887599999998</v>
      </c>
      <c r="J14" s="66">
        <v>23.297021522292901</v>
      </c>
      <c r="K14" s="65">
        <v>27413.4015</v>
      </c>
      <c r="L14" s="66">
        <v>21.702771951153899</v>
      </c>
      <c r="M14" s="66">
        <v>8.5901817036459997E-3</v>
      </c>
      <c r="N14" s="65">
        <v>2223802.5518</v>
      </c>
      <c r="O14" s="65">
        <v>24756121.5702</v>
      </c>
      <c r="P14" s="65">
        <v>2496</v>
      </c>
      <c r="Q14" s="65">
        <v>2034</v>
      </c>
      <c r="R14" s="66">
        <v>22.7138643067847</v>
      </c>
      <c r="S14" s="65">
        <v>47.5480467548077</v>
      </c>
      <c r="T14" s="65">
        <v>55.021580088495597</v>
      </c>
      <c r="U14" s="67">
        <v>-15.7178556087211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84658.147800000006</v>
      </c>
      <c r="E15" s="65">
        <v>91570</v>
      </c>
      <c r="F15" s="66">
        <v>92.451837719777203</v>
      </c>
      <c r="G15" s="65">
        <v>89480.706900000005</v>
      </c>
      <c r="H15" s="66">
        <v>-5.3894959786018397</v>
      </c>
      <c r="I15" s="65">
        <v>15670.5216</v>
      </c>
      <c r="J15" s="66">
        <v>18.510352526281</v>
      </c>
      <c r="K15" s="65">
        <v>23805.121500000001</v>
      </c>
      <c r="L15" s="66">
        <v>26.603635939760299</v>
      </c>
      <c r="M15" s="66">
        <v>-0.34171637813316802</v>
      </c>
      <c r="N15" s="65">
        <v>1987017.4513000001</v>
      </c>
      <c r="O15" s="65">
        <v>19290502.5097</v>
      </c>
      <c r="P15" s="65">
        <v>3417</v>
      </c>
      <c r="Q15" s="65">
        <v>3967</v>
      </c>
      <c r="R15" s="66">
        <v>-13.8643811444416</v>
      </c>
      <c r="S15" s="65">
        <v>24.775577348551401</v>
      </c>
      <c r="T15" s="65">
        <v>26.195835820519299</v>
      </c>
      <c r="U15" s="67">
        <v>-5.7324939475162697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528831.42070000002</v>
      </c>
      <c r="E16" s="65">
        <v>615630</v>
      </c>
      <c r="F16" s="66">
        <v>85.900852898656694</v>
      </c>
      <c r="G16" s="65">
        <v>481515.46179999999</v>
      </c>
      <c r="H16" s="66">
        <v>9.8264671965306203</v>
      </c>
      <c r="I16" s="65">
        <v>23430.0213</v>
      </c>
      <c r="J16" s="66">
        <v>4.43052745787804</v>
      </c>
      <c r="K16" s="65">
        <v>46027.813000000002</v>
      </c>
      <c r="L16" s="66">
        <v>9.5589480819450596</v>
      </c>
      <c r="M16" s="66">
        <v>-0.49095949225308599</v>
      </c>
      <c r="N16" s="65">
        <v>13701677.549799999</v>
      </c>
      <c r="O16" s="65">
        <v>143570746.85479999</v>
      </c>
      <c r="P16" s="65">
        <v>31836</v>
      </c>
      <c r="Q16" s="65">
        <v>37520</v>
      </c>
      <c r="R16" s="66">
        <v>-15.1492537313433</v>
      </c>
      <c r="S16" s="65">
        <v>16.611113855383799</v>
      </c>
      <c r="T16" s="65">
        <v>15.7633905916844</v>
      </c>
      <c r="U16" s="67">
        <v>5.1033499082582399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403936.41519999999</v>
      </c>
      <c r="E17" s="65">
        <v>350242</v>
      </c>
      <c r="F17" s="66">
        <v>115.330661428384</v>
      </c>
      <c r="G17" s="65">
        <v>289592.80469999998</v>
      </c>
      <c r="H17" s="66">
        <v>39.484271930876403</v>
      </c>
      <c r="I17" s="65">
        <v>40380.183499999999</v>
      </c>
      <c r="J17" s="66">
        <v>9.99666828255795</v>
      </c>
      <c r="K17" s="65">
        <v>46256.035199999998</v>
      </c>
      <c r="L17" s="66">
        <v>15.9727846995088</v>
      </c>
      <c r="M17" s="66">
        <v>-0.12702886606243299</v>
      </c>
      <c r="N17" s="65">
        <v>12751925.768200001</v>
      </c>
      <c r="O17" s="65">
        <v>159094007.53490001</v>
      </c>
      <c r="P17" s="65">
        <v>9645</v>
      </c>
      <c r="Q17" s="65">
        <v>10545</v>
      </c>
      <c r="R17" s="66">
        <v>-8.5348506401138007</v>
      </c>
      <c r="S17" s="65">
        <v>41.880395562467598</v>
      </c>
      <c r="T17" s="65">
        <v>43.4825184068279</v>
      </c>
      <c r="U17" s="67">
        <v>-3.8254720922361098</v>
      </c>
    </row>
    <row r="18" spans="1:21" ht="12" thickBot="1" x14ac:dyDescent="0.2">
      <c r="A18" s="50"/>
      <c r="B18" s="39" t="s">
        <v>16</v>
      </c>
      <c r="C18" s="40"/>
      <c r="D18" s="65">
        <v>1176807.1677000001</v>
      </c>
      <c r="E18" s="65">
        <v>1217102</v>
      </c>
      <c r="F18" s="66">
        <v>96.689280577963103</v>
      </c>
      <c r="G18" s="65">
        <v>822594.09510000004</v>
      </c>
      <c r="H18" s="66">
        <v>43.060492983108503</v>
      </c>
      <c r="I18" s="65">
        <v>145604.38930000001</v>
      </c>
      <c r="J18" s="66">
        <v>12.372833315128</v>
      </c>
      <c r="K18" s="65">
        <v>170362.6606</v>
      </c>
      <c r="L18" s="66">
        <v>20.7104161839734</v>
      </c>
      <c r="M18" s="66">
        <v>-0.14532686454181801</v>
      </c>
      <c r="N18" s="65">
        <v>24482843.339699998</v>
      </c>
      <c r="O18" s="65">
        <v>380888558.6552</v>
      </c>
      <c r="P18" s="65">
        <v>59859</v>
      </c>
      <c r="Q18" s="65">
        <v>62370</v>
      </c>
      <c r="R18" s="66">
        <v>-4.02597402597402</v>
      </c>
      <c r="S18" s="65">
        <v>19.6596529795018</v>
      </c>
      <c r="T18" s="65">
        <v>18.391329573512898</v>
      </c>
      <c r="U18" s="67">
        <v>6.4514028162721999</v>
      </c>
    </row>
    <row r="19" spans="1:21" ht="12" thickBot="1" x14ac:dyDescent="0.2">
      <c r="A19" s="50"/>
      <c r="B19" s="39" t="s">
        <v>17</v>
      </c>
      <c r="C19" s="40"/>
      <c r="D19" s="65">
        <v>702727.42370000004</v>
      </c>
      <c r="E19" s="65">
        <v>457021</v>
      </c>
      <c r="F19" s="66">
        <v>153.76261128044399</v>
      </c>
      <c r="G19" s="65">
        <v>329526.06109999999</v>
      </c>
      <c r="H19" s="66">
        <v>113.25397492210701</v>
      </c>
      <c r="I19" s="65">
        <v>46714.116699999999</v>
      </c>
      <c r="J19" s="66">
        <v>6.6475442859538401</v>
      </c>
      <c r="K19" s="65">
        <v>38545.098599999998</v>
      </c>
      <c r="L19" s="66">
        <v>11.6971320785165</v>
      </c>
      <c r="M19" s="66">
        <v>0.211934030439865</v>
      </c>
      <c r="N19" s="65">
        <v>9557336.6807000004</v>
      </c>
      <c r="O19" s="65">
        <v>120151346.8062</v>
      </c>
      <c r="P19" s="65">
        <v>9432</v>
      </c>
      <c r="Q19" s="65">
        <v>8793</v>
      </c>
      <c r="R19" s="66">
        <v>7.2671443193449399</v>
      </c>
      <c r="S19" s="65">
        <v>74.504603869804896</v>
      </c>
      <c r="T19" s="65">
        <v>47.492765222335997</v>
      </c>
      <c r="U19" s="67">
        <v>36.255261077116202</v>
      </c>
    </row>
    <row r="20" spans="1:21" ht="12" thickBot="1" x14ac:dyDescent="0.2">
      <c r="A20" s="50"/>
      <c r="B20" s="39" t="s">
        <v>18</v>
      </c>
      <c r="C20" s="40"/>
      <c r="D20" s="65">
        <v>617891.02359999996</v>
      </c>
      <c r="E20" s="65">
        <v>656574</v>
      </c>
      <c r="F20" s="66">
        <v>94.108360002071393</v>
      </c>
      <c r="G20" s="65">
        <v>484393.69689999998</v>
      </c>
      <c r="H20" s="66">
        <v>27.5596746106214</v>
      </c>
      <c r="I20" s="65">
        <v>49406.301299999999</v>
      </c>
      <c r="J20" s="66">
        <v>7.9959571207468798</v>
      </c>
      <c r="K20" s="65">
        <v>47267.908499999998</v>
      </c>
      <c r="L20" s="66">
        <v>9.7581592829351305</v>
      </c>
      <c r="M20" s="66">
        <v>4.5239843857276002E-2</v>
      </c>
      <c r="N20" s="65">
        <v>17373033.241300002</v>
      </c>
      <c r="O20" s="65">
        <v>169431339.15869999</v>
      </c>
      <c r="P20" s="65">
        <v>28624</v>
      </c>
      <c r="Q20" s="65">
        <v>30435</v>
      </c>
      <c r="R20" s="66">
        <v>-5.95038606867094</v>
      </c>
      <c r="S20" s="65">
        <v>21.5864667272219</v>
      </c>
      <c r="T20" s="65">
        <v>21.804442033842601</v>
      </c>
      <c r="U20" s="67">
        <v>-1.0097776045295299</v>
      </c>
    </row>
    <row r="21" spans="1:21" ht="12" thickBot="1" x14ac:dyDescent="0.2">
      <c r="A21" s="50"/>
      <c r="B21" s="39" t="s">
        <v>19</v>
      </c>
      <c r="C21" s="40"/>
      <c r="D21" s="65">
        <v>241850.2591</v>
      </c>
      <c r="E21" s="65">
        <v>258561</v>
      </c>
      <c r="F21" s="66">
        <v>93.537021863312702</v>
      </c>
      <c r="G21" s="65">
        <v>187055.5079</v>
      </c>
      <c r="H21" s="66">
        <v>29.293310747787899</v>
      </c>
      <c r="I21" s="65">
        <v>26722.4048</v>
      </c>
      <c r="J21" s="66">
        <v>11.0491528516208</v>
      </c>
      <c r="K21" s="65">
        <v>31964.559000000001</v>
      </c>
      <c r="L21" s="66">
        <v>17.0882746831963</v>
      </c>
      <c r="M21" s="66">
        <v>-0.16399895271509901</v>
      </c>
      <c r="N21" s="65">
        <v>5249485.3432999998</v>
      </c>
      <c r="O21" s="65">
        <v>69505490.575100005</v>
      </c>
      <c r="P21" s="65">
        <v>21765</v>
      </c>
      <c r="Q21" s="65">
        <v>22694</v>
      </c>
      <c r="R21" s="66">
        <v>-4.0935930201815403</v>
      </c>
      <c r="S21" s="65">
        <v>11.111888770962601</v>
      </c>
      <c r="T21" s="65">
        <v>10.877960729708301</v>
      </c>
      <c r="U21" s="67">
        <v>2.1052050292796398</v>
      </c>
    </row>
    <row r="22" spans="1:21" ht="12" thickBot="1" x14ac:dyDescent="0.2">
      <c r="A22" s="50"/>
      <c r="B22" s="39" t="s">
        <v>20</v>
      </c>
      <c r="C22" s="40"/>
      <c r="D22" s="65">
        <v>828231.31980000006</v>
      </c>
      <c r="E22" s="65">
        <v>858892</v>
      </c>
      <c r="F22" s="66">
        <v>96.4302054041719</v>
      </c>
      <c r="G22" s="65">
        <v>645354.39080000005</v>
      </c>
      <c r="H22" s="66">
        <v>28.337442435821998</v>
      </c>
      <c r="I22" s="65">
        <v>92705.545400000003</v>
      </c>
      <c r="J22" s="66">
        <v>11.193194845901999</v>
      </c>
      <c r="K22" s="65">
        <v>100484.8591</v>
      </c>
      <c r="L22" s="66">
        <v>15.570492822623599</v>
      </c>
      <c r="M22" s="66">
        <v>-7.7417769897634006E-2</v>
      </c>
      <c r="N22" s="65">
        <v>16679875.0722</v>
      </c>
      <c r="O22" s="65">
        <v>190117648.61719999</v>
      </c>
      <c r="P22" s="65">
        <v>49351</v>
      </c>
      <c r="Q22" s="65">
        <v>56929</v>
      </c>
      <c r="R22" s="66">
        <v>-13.311317606140999</v>
      </c>
      <c r="S22" s="65">
        <v>16.7824627626593</v>
      </c>
      <c r="T22" s="65">
        <v>16.791258118006599</v>
      </c>
      <c r="U22" s="67">
        <v>-5.2408013482323997E-2</v>
      </c>
    </row>
    <row r="23" spans="1:21" ht="12" thickBot="1" x14ac:dyDescent="0.2">
      <c r="A23" s="50"/>
      <c r="B23" s="39" t="s">
        <v>21</v>
      </c>
      <c r="C23" s="40"/>
      <c r="D23" s="65">
        <v>1804316.7955</v>
      </c>
      <c r="E23" s="65">
        <v>2008129</v>
      </c>
      <c r="F23" s="66">
        <v>89.850641841236296</v>
      </c>
      <c r="G23" s="65">
        <v>1540777.155</v>
      </c>
      <c r="H23" s="66">
        <v>17.1043320343103</v>
      </c>
      <c r="I23" s="65">
        <v>79067.737599999993</v>
      </c>
      <c r="J23" s="66">
        <v>4.3821427477257</v>
      </c>
      <c r="K23" s="65">
        <v>197441.5061</v>
      </c>
      <c r="L23" s="66">
        <v>12.8144102772604</v>
      </c>
      <c r="M23" s="66">
        <v>-0.599538419444826</v>
      </c>
      <c r="N23" s="65">
        <v>37520969.787799999</v>
      </c>
      <c r="O23" s="65">
        <v>395515854.7191</v>
      </c>
      <c r="P23" s="65">
        <v>60630</v>
      </c>
      <c r="Q23" s="65">
        <v>69329</v>
      </c>
      <c r="R23" s="66">
        <v>-12.547418829061399</v>
      </c>
      <c r="S23" s="65">
        <v>29.759472134256999</v>
      </c>
      <c r="T23" s="65">
        <v>29.608134784866401</v>
      </c>
      <c r="U23" s="67">
        <v>0.50853505972102397</v>
      </c>
    </row>
    <row r="24" spans="1:21" ht="12" thickBot="1" x14ac:dyDescent="0.2">
      <c r="A24" s="50"/>
      <c r="B24" s="39" t="s">
        <v>22</v>
      </c>
      <c r="C24" s="40"/>
      <c r="D24" s="65">
        <v>190938.61129999999</v>
      </c>
      <c r="E24" s="65">
        <v>211008</v>
      </c>
      <c r="F24" s="66">
        <v>90.488801988550193</v>
      </c>
      <c r="G24" s="65">
        <v>156573.4688</v>
      </c>
      <c r="H24" s="66">
        <v>21.948253917716102</v>
      </c>
      <c r="I24" s="65">
        <v>33612.8655</v>
      </c>
      <c r="J24" s="66">
        <v>17.604016951389699</v>
      </c>
      <c r="K24" s="65">
        <v>25965.767899999999</v>
      </c>
      <c r="L24" s="66">
        <v>16.5837597512561</v>
      </c>
      <c r="M24" s="66">
        <v>0.29450689189900697</v>
      </c>
      <c r="N24" s="65">
        <v>3689220.0463</v>
      </c>
      <c r="O24" s="65">
        <v>45629010.686899997</v>
      </c>
      <c r="P24" s="65">
        <v>22320</v>
      </c>
      <c r="Q24" s="65">
        <v>22152</v>
      </c>
      <c r="R24" s="66">
        <v>0.75839653304441401</v>
      </c>
      <c r="S24" s="65">
        <v>8.5545972804659502</v>
      </c>
      <c r="T24" s="65">
        <v>8.4019496027446703</v>
      </c>
      <c r="U24" s="67">
        <v>1.7843934988014301</v>
      </c>
    </row>
    <row r="25" spans="1:21" ht="12" thickBot="1" x14ac:dyDescent="0.2">
      <c r="A25" s="50"/>
      <c r="B25" s="39" t="s">
        <v>23</v>
      </c>
      <c r="C25" s="40"/>
      <c r="D25" s="65">
        <v>163591.84239999999</v>
      </c>
      <c r="E25" s="65">
        <v>166929</v>
      </c>
      <c r="F25" s="66">
        <v>98.0008520987965</v>
      </c>
      <c r="G25" s="65">
        <v>127834.4825</v>
      </c>
      <c r="H25" s="66">
        <v>27.971607660710799</v>
      </c>
      <c r="I25" s="65">
        <v>8261.3785000000007</v>
      </c>
      <c r="J25" s="66">
        <v>5.0499941676798397</v>
      </c>
      <c r="K25" s="65">
        <v>14442.019200000001</v>
      </c>
      <c r="L25" s="66">
        <v>11.297436276632199</v>
      </c>
      <c r="M25" s="66">
        <v>-0.427962365539578</v>
      </c>
      <c r="N25" s="65">
        <v>3142302.0658999998</v>
      </c>
      <c r="O25" s="65">
        <v>46440836.714400001</v>
      </c>
      <c r="P25" s="65">
        <v>14362</v>
      </c>
      <c r="Q25" s="65">
        <v>14110</v>
      </c>
      <c r="R25" s="66">
        <v>1.7859673990078</v>
      </c>
      <c r="S25" s="65">
        <v>11.390603147194</v>
      </c>
      <c r="T25" s="65">
        <v>11.297413635719399</v>
      </c>
      <c r="U25" s="67">
        <v>0.81812622448875705</v>
      </c>
    </row>
    <row r="26" spans="1:21" ht="12" thickBot="1" x14ac:dyDescent="0.2">
      <c r="A26" s="50"/>
      <c r="B26" s="39" t="s">
        <v>24</v>
      </c>
      <c r="C26" s="40"/>
      <c r="D26" s="65">
        <v>389483.43449999997</v>
      </c>
      <c r="E26" s="65">
        <v>352188</v>
      </c>
      <c r="F26" s="66">
        <v>110.58963806262599</v>
      </c>
      <c r="G26" s="65">
        <v>264864.1851</v>
      </c>
      <c r="H26" s="66">
        <v>47.050245526004097</v>
      </c>
      <c r="I26" s="65">
        <v>87133.174400000004</v>
      </c>
      <c r="J26" s="66">
        <v>22.371471205664299</v>
      </c>
      <c r="K26" s="65">
        <v>75926.181299999997</v>
      </c>
      <c r="L26" s="66">
        <v>28.6660807958365</v>
      </c>
      <c r="M26" s="66">
        <v>0.147603802905863</v>
      </c>
      <c r="N26" s="65">
        <v>7606969.9607999995</v>
      </c>
      <c r="O26" s="65">
        <v>92892742.8706</v>
      </c>
      <c r="P26" s="65">
        <v>28894</v>
      </c>
      <c r="Q26" s="65">
        <v>31217</v>
      </c>
      <c r="R26" s="66">
        <v>-7.4414581798379098</v>
      </c>
      <c r="S26" s="65">
        <v>13.4797340105212</v>
      </c>
      <c r="T26" s="65">
        <v>14.0807647275523</v>
      </c>
      <c r="U26" s="67">
        <v>-4.4587728256504402</v>
      </c>
    </row>
    <row r="27" spans="1:21" ht="12" thickBot="1" x14ac:dyDescent="0.2">
      <c r="A27" s="50"/>
      <c r="B27" s="39" t="s">
        <v>25</v>
      </c>
      <c r="C27" s="40"/>
      <c r="D27" s="65">
        <v>200320.4045</v>
      </c>
      <c r="E27" s="65">
        <v>241248</v>
      </c>
      <c r="F27" s="66">
        <v>83.035052933081303</v>
      </c>
      <c r="G27" s="65">
        <v>158280.2542</v>
      </c>
      <c r="H27" s="66">
        <v>26.560577952369801</v>
      </c>
      <c r="I27" s="65">
        <v>64424.629000000001</v>
      </c>
      <c r="J27" s="66">
        <v>32.1607921872981</v>
      </c>
      <c r="K27" s="65">
        <v>45987.339699999997</v>
      </c>
      <c r="L27" s="66">
        <v>29.054375691039301</v>
      </c>
      <c r="M27" s="66">
        <v>0.40092097999745802</v>
      </c>
      <c r="N27" s="65">
        <v>3779265.3234999999</v>
      </c>
      <c r="O27" s="65">
        <v>39154894.548500001</v>
      </c>
      <c r="P27" s="65">
        <v>28554</v>
      </c>
      <c r="Q27" s="65">
        <v>28625</v>
      </c>
      <c r="R27" s="66">
        <v>-0.24803493449782099</v>
      </c>
      <c r="S27" s="65">
        <v>7.0154936086012496</v>
      </c>
      <c r="T27" s="65">
        <v>6.8702441956331901</v>
      </c>
      <c r="U27" s="67">
        <v>2.07040902709937</v>
      </c>
    </row>
    <row r="28" spans="1:21" ht="12" thickBot="1" x14ac:dyDescent="0.2">
      <c r="A28" s="50"/>
      <c r="B28" s="39" t="s">
        <v>26</v>
      </c>
      <c r="C28" s="40"/>
      <c r="D28" s="65">
        <v>731379.26069999998</v>
      </c>
      <c r="E28" s="65">
        <v>779663</v>
      </c>
      <c r="F28" s="66">
        <v>93.807101363024799</v>
      </c>
      <c r="G28" s="65">
        <v>579099.93559999997</v>
      </c>
      <c r="H28" s="66">
        <v>26.2958628966562</v>
      </c>
      <c r="I28" s="65">
        <v>31038.17</v>
      </c>
      <c r="J28" s="66">
        <v>4.2437859080517999</v>
      </c>
      <c r="K28" s="65">
        <v>60119.2984</v>
      </c>
      <c r="L28" s="66">
        <v>10.3815066630444</v>
      </c>
      <c r="M28" s="66">
        <v>-0.48372368231097002</v>
      </c>
      <c r="N28" s="65">
        <v>12642219.563999999</v>
      </c>
      <c r="O28" s="65">
        <v>133054388.7297</v>
      </c>
      <c r="P28" s="65">
        <v>44085</v>
      </c>
      <c r="Q28" s="65">
        <v>44075</v>
      </c>
      <c r="R28" s="66">
        <v>2.2688598979004E-2</v>
      </c>
      <c r="S28" s="65">
        <v>16.590206662130001</v>
      </c>
      <c r="T28" s="65">
        <v>16.626215253545102</v>
      </c>
      <c r="U28" s="67">
        <v>-0.21704727462687001</v>
      </c>
    </row>
    <row r="29" spans="1:21" ht="12" thickBot="1" x14ac:dyDescent="0.2">
      <c r="A29" s="50"/>
      <c r="B29" s="39" t="s">
        <v>27</v>
      </c>
      <c r="C29" s="40"/>
      <c r="D29" s="65">
        <v>666393.96340000001</v>
      </c>
      <c r="E29" s="65">
        <v>662768</v>
      </c>
      <c r="F29" s="66">
        <v>100.547093915216</v>
      </c>
      <c r="G29" s="65">
        <v>537204.67330000002</v>
      </c>
      <c r="H29" s="66">
        <v>24.048430053000398</v>
      </c>
      <c r="I29" s="65">
        <v>85078.176300000006</v>
      </c>
      <c r="J29" s="66">
        <v>12.766948827976099</v>
      </c>
      <c r="K29" s="65">
        <v>31395.043900000001</v>
      </c>
      <c r="L29" s="66">
        <v>5.8441494388243296</v>
      </c>
      <c r="M29" s="66">
        <v>1.7099237883212499</v>
      </c>
      <c r="N29" s="65">
        <v>11041575.4066</v>
      </c>
      <c r="O29" s="65">
        <v>97098160.009599999</v>
      </c>
      <c r="P29" s="65">
        <v>105370</v>
      </c>
      <c r="Q29" s="65">
        <v>108667</v>
      </c>
      <c r="R29" s="66">
        <v>-3.03403977288413</v>
      </c>
      <c r="S29" s="65">
        <v>6.3243234639840598</v>
      </c>
      <c r="T29" s="65">
        <v>6.1973914242594299</v>
      </c>
      <c r="U29" s="67">
        <v>2.0070453456006501</v>
      </c>
    </row>
    <row r="30" spans="1:21" ht="12" thickBot="1" x14ac:dyDescent="0.2">
      <c r="A30" s="50"/>
      <c r="B30" s="39" t="s">
        <v>28</v>
      </c>
      <c r="C30" s="40"/>
      <c r="D30" s="65">
        <v>882800.8199</v>
      </c>
      <c r="E30" s="65">
        <v>1102798</v>
      </c>
      <c r="F30" s="66">
        <v>80.050999357996702</v>
      </c>
      <c r="G30" s="65">
        <v>828689.10329999996</v>
      </c>
      <c r="H30" s="66">
        <v>6.5297970474713196</v>
      </c>
      <c r="I30" s="65">
        <v>102457.5454</v>
      </c>
      <c r="J30" s="66">
        <v>11.6059640057432</v>
      </c>
      <c r="K30" s="65">
        <v>141855.69070000001</v>
      </c>
      <c r="L30" s="66">
        <v>17.118083263687598</v>
      </c>
      <c r="M30" s="66">
        <v>-0.27773397814064599</v>
      </c>
      <c r="N30" s="65">
        <v>19235434.704100002</v>
      </c>
      <c r="O30" s="65">
        <v>167536005.02399999</v>
      </c>
      <c r="P30" s="65">
        <v>47730</v>
      </c>
      <c r="Q30" s="65">
        <v>51858</v>
      </c>
      <c r="R30" s="66">
        <v>-7.9601990049751201</v>
      </c>
      <c r="S30" s="65">
        <v>18.4957221852085</v>
      </c>
      <c r="T30" s="65">
        <v>18.219077569516799</v>
      </c>
      <c r="U30" s="67">
        <v>1.49572216170585</v>
      </c>
    </row>
    <row r="31" spans="1:21" ht="12" thickBot="1" x14ac:dyDescent="0.2">
      <c r="A31" s="50"/>
      <c r="B31" s="39" t="s">
        <v>29</v>
      </c>
      <c r="C31" s="40"/>
      <c r="D31" s="65">
        <v>490995.32010000001</v>
      </c>
      <c r="E31" s="65">
        <v>509305</v>
      </c>
      <c r="F31" s="66">
        <v>96.404967573457895</v>
      </c>
      <c r="G31" s="65">
        <v>350601.10090000002</v>
      </c>
      <c r="H31" s="66">
        <v>40.043861482352803</v>
      </c>
      <c r="I31" s="65">
        <v>33767.209799999997</v>
      </c>
      <c r="J31" s="66">
        <v>6.8772976885243402</v>
      </c>
      <c r="K31" s="65">
        <v>34532.0219</v>
      </c>
      <c r="L31" s="66">
        <v>9.8493763457546493</v>
      </c>
      <c r="M31" s="66">
        <v>-2.2147909618927E-2</v>
      </c>
      <c r="N31" s="65">
        <v>14922997.419500001</v>
      </c>
      <c r="O31" s="65">
        <v>151873164.4411</v>
      </c>
      <c r="P31" s="65">
        <v>22767</v>
      </c>
      <c r="Q31" s="65">
        <v>24289</v>
      </c>
      <c r="R31" s="66">
        <v>-6.26621104203549</v>
      </c>
      <c r="S31" s="65">
        <v>21.5660965476347</v>
      </c>
      <c r="T31" s="65">
        <v>22.1566764255424</v>
      </c>
      <c r="U31" s="67">
        <v>-2.7384644068676498</v>
      </c>
    </row>
    <row r="32" spans="1:21" ht="12" thickBot="1" x14ac:dyDescent="0.2">
      <c r="A32" s="50"/>
      <c r="B32" s="39" t="s">
        <v>30</v>
      </c>
      <c r="C32" s="40"/>
      <c r="D32" s="65">
        <v>116649.76820000001</v>
      </c>
      <c r="E32" s="65">
        <v>128283</v>
      </c>
      <c r="F32" s="66">
        <v>90.931587349843696</v>
      </c>
      <c r="G32" s="65">
        <v>91366.112699999998</v>
      </c>
      <c r="H32" s="66">
        <v>27.672902734757599</v>
      </c>
      <c r="I32" s="65">
        <v>37101.389900000002</v>
      </c>
      <c r="J32" s="66">
        <v>31.805798221894801</v>
      </c>
      <c r="K32" s="65">
        <v>25723.989099999999</v>
      </c>
      <c r="L32" s="66">
        <v>28.1548468461874</v>
      </c>
      <c r="M32" s="66">
        <v>0.44228757661851198</v>
      </c>
      <c r="N32" s="65">
        <v>1992168.6602</v>
      </c>
      <c r="O32" s="65">
        <v>22280671.4745</v>
      </c>
      <c r="P32" s="65">
        <v>24334</v>
      </c>
      <c r="Q32" s="65">
        <v>24649</v>
      </c>
      <c r="R32" s="66">
        <v>-1.27794231003286</v>
      </c>
      <c r="S32" s="65">
        <v>4.7936947563080503</v>
      </c>
      <c r="T32" s="65">
        <v>4.7172509594709702</v>
      </c>
      <c r="U32" s="67">
        <v>1.59467385228234</v>
      </c>
    </row>
    <row r="33" spans="1:21" ht="12" thickBot="1" x14ac:dyDescent="0.2">
      <c r="A33" s="50"/>
      <c r="B33" s="39" t="s">
        <v>31</v>
      </c>
      <c r="C33" s="40"/>
      <c r="D33" s="68"/>
      <c r="E33" s="68"/>
      <c r="F33" s="68"/>
      <c r="G33" s="65">
        <v>136.15450000000001</v>
      </c>
      <c r="H33" s="68"/>
      <c r="I33" s="68"/>
      <c r="J33" s="68"/>
      <c r="K33" s="65">
        <v>28.2776</v>
      </c>
      <c r="L33" s="66">
        <v>20.768759020083799</v>
      </c>
      <c r="M33" s="68"/>
      <c r="N33" s="65">
        <v>95.412899999999993</v>
      </c>
      <c r="O33" s="65">
        <v>4798.1758</v>
      </c>
      <c r="P33" s="68"/>
      <c r="Q33" s="65">
        <v>2</v>
      </c>
      <c r="R33" s="68"/>
      <c r="S33" s="68"/>
      <c r="T33" s="65">
        <v>6.0823999999999998</v>
      </c>
      <c r="U33" s="69"/>
    </row>
    <row r="34" spans="1:21" ht="12" thickBot="1" x14ac:dyDescent="0.2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96031.059099999999</v>
      </c>
      <c r="E35" s="65">
        <v>75021</v>
      </c>
      <c r="F35" s="66">
        <v>128.00557057357301</v>
      </c>
      <c r="G35" s="65">
        <v>21819.403600000001</v>
      </c>
      <c r="H35" s="66">
        <v>340.11770835019502</v>
      </c>
      <c r="I35" s="65">
        <v>4574.5410000000002</v>
      </c>
      <c r="J35" s="66">
        <v>4.7636056947329903</v>
      </c>
      <c r="K35" s="65">
        <v>4004.9668000000001</v>
      </c>
      <c r="L35" s="66">
        <v>18.355069980006199</v>
      </c>
      <c r="M35" s="66">
        <v>0.142216959201759</v>
      </c>
      <c r="N35" s="65">
        <v>1785971.5299</v>
      </c>
      <c r="O35" s="65">
        <v>25053144.5744</v>
      </c>
      <c r="P35" s="65">
        <v>7778</v>
      </c>
      <c r="Q35" s="65">
        <v>7326</v>
      </c>
      <c r="R35" s="66">
        <v>6.1698061698061801</v>
      </c>
      <c r="S35" s="65">
        <v>12.346497698637201</v>
      </c>
      <c r="T35" s="65">
        <v>12.289091987441999</v>
      </c>
      <c r="U35" s="67">
        <v>0.46495542781766103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215203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60186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147651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148967.52189999999</v>
      </c>
      <c r="E39" s="65">
        <v>222053</v>
      </c>
      <c r="F39" s="66">
        <v>67.086471202821002</v>
      </c>
      <c r="G39" s="65">
        <v>207648.72630000001</v>
      </c>
      <c r="H39" s="66">
        <v>-28.259843171501299</v>
      </c>
      <c r="I39" s="65">
        <v>7006.2166999999999</v>
      </c>
      <c r="J39" s="66">
        <v>4.7031840300754899</v>
      </c>
      <c r="K39" s="65">
        <v>10362.6885</v>
      </c>
      <c r="L39" s="66">
        <v>4.9904897971916897</v>
      </c>
      <c r="M39" s="66">
        <v>-0.32389971000286299</v>
      </c>
      <c r="N39" s="65">
        <v>4103319.0765999998</v>
      </c>
      <c r="O39" s="65">
        <v>41930303.719499998</v>
      </c>
      <c r="P39" s="65">
        <v>260</v>
      </c>
      <c r="Q39" s="65">
        <v>296</v>
      </c>
      <c r="R39" s="66">
        <v>-12.1621621621622</v>
      </c>
      <c r="S39" s="65">
        <v>572.95200730769204</v>
      </c>
      <c r="T39" s="65">
        <v>460.58847432432401</v>
      </c>
      <c r="U39" s="67">
        <v>19.611334204301901</v>
      </c>
    </row>
    <row r="40" spans="1:21" ht="12" thickBot="1" x14ac:dyDescent="0.2">
      <c r="A40" s="50"/>
      <c r="B40" s="39" t="s">
        <v>34</v>
      </c>
      <c r="C40" s="40"/>
      <c r="D40" s="65">
        <v>284947.27360000001</v>
      </c>
      <c r="E40" s="65">
        <v>258770</v>
      </c>
      <c r="F40" s="66">
        <v>110.116038798933</v>
      </c>
      <c r="G40" s="65">
        <v>269400.5319</v>
      </c>
      <c r="H40" s="66">
        <v>5.7708652578944299</v>
      </c>
      <c r="I40" s="65">
        <v>20130.6767</v>
      </c>
      <c r="J40" s="66">
        <v>7.0647023379696599</v>
      </c>
      <c r="K40" s="65">
        <v>26132.912499999999</v>
      </c>
      <c r="L40" s="66">
        <v>9.7003938023776399</v>
      </c>
      <c r="M40" s="66">
        <v>-0.22968108893335201</v>
      </c>
      <c r="N40" s="65">
        <v>6278668.1975999996</v>
      </c>
      <c r="O40" s="65">
        <v>78923064.2597</v>
      </c>
      <c r="P40" s="65">
        <v>1417</v>
      </c>
      <c r="Q40" s="65">
        <v>1514</v>
      </c>
      <c r="R40" s="66">
        <v>-6.4068692206076596</v>
      </c>
      <c r="S40" s="65">
        <v>201.09193620324601</v>
      </c>
      <c r="T40" s="65">
        <v>210.01047311756901</v>
      </c>
      <c r="U40" s="67">
        <v>-4.4350544744415004</v>
      </c>
    </row>
    <row r="41" spans="1:21" ht="12" thickBot="1" x14ac:dyDescent="0.2">
      <c r="A41" s="50"/>
      <c r="B41" s="39" t="s">
        <v>40</v>
      </c>
      <c r="C41" s="40"/>
      <c r="D41" s="68"/>
      <c r="E41" s="65">
        <v>39371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31197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8058.6112999999996</v>
      </c>
      <c r="E43" s="70">
        <v>0</v>
      </c>
      <c r="F43" s="71"/>
      <c r="G43" s="70">
        <v>28345.128199999999</v>
      </c>
      <c r="H43" s="72">
        <v>-71.569677712729501</v>
      </c>
      <c r="I43" s="70">
        <v>1059.4813999999999</v>
      </c>
      <c r="J43" s="72">
        <v>13.147195720930201</v>
      </c>
      <c r="K43" s="70">
        <v>813.20299999999997</v>
      </c>
      <c r="L43" s="72">
        <v>2.8689339284766402</v>
      </c>
      <c r="M43" s="72">
        <v>0.30284984192138997</v>
      </c>
      <c r="N43" s="70">
        <v>299985.03330000001</v>
      </c>
      <c r="O43" s="70">
        <v>5531890.4373000003</v>
      </c>
      <c r="P43" s="70">
        <v>24</v>
      </c>
      <c r="Q43" s="70">
        <v>21</v>
      </c>
      <c r="R43" s="72">
        <v>14.285714285714301</v>
      </c>
      <c r="S43" s="70">
        <v>335.77547083333297</v>
      </c>
      <c r="T43" s="70">
        <v>415.62971904761901</v>
      </c>
      <c r="U43" s="73">
        <v>-23.7820374478523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39825</v>
      </c>
      <c r="D2" s="32">
        <v>425327.59306068398</v>
      </c>
      <c r="E2" s="32">
        <v>323248.66608034202</v>
      </c>
      <c r="F2" s="32">
        <v>102078.926980342</v>
      </c>
      <c r="G2" s="32">
        <v>323248.66608034202</v>
      </c>
      <c r="H2" s="32">
        <v>0.240000716261495</v>
      </c>
    </row>
    <row r="3" spans="1:8" ht="14.25" x14ac:dyDescent="0.2">
      <c r="A3" s="32">
        <v>2</v>
      </c>
      <c r="B3" s="33">
        <v>13</v>
      </c>
      <c r="C3" s="32">
        <v>7102.0379999999996</v>
      </c>
      <c r="D3" s="32">
        <v>57810.599162219201</v>
      </c>
      <c r="E3" s="32">
        <v>44656.1008680054</v>
      </c>
      <c r="F3" s="32">
        <v>13154.498294213799</v>
      </c>
      <c r="G3" s="32">
        <v>44656.1008680054</v>
      </c>
      <c r="H3" s="32">
        <v>0.22754474931667201</v>
      </c>
    </row>
    <row r="4" spans="1:8" ht="14.25" x14ac:dyDescent="0.2">
      <c r="A4" s="32">
        <v>3</v>
      </c>
      <c r="B4" s="33">
        <v>14</v>
      </c>
      <c r="C4" s="32">
        <v>81905</v>
      </c>
      <c r="D4" s="32">
        <v>76169.358879487205</v>
      </c>
      <c r="E4" s="32">
        <v>55861.054002564102</v>
      </c>
      <c r="F4" s="32">
        <v>20308.304876923099</v>
      </c>
      <c r="G4" s="32">
        <v>55861.054002564102</v>
      </c>
      <c r="H4" s="32">
        <v>0.26662039927438902</v>
      </c>
    </row>
    <row r="5" spans="1:8" ht="14.25" x14ac:dyDescent="0.2">
      <c r="A5" s="32">
        <v>4</v>
      </c>
      <c r="B5" s="33">
        <v>15</v>
      </c>
      <c r="C5" s="32">
        <v>3170</v>
      </c>
      <c r="D5" s="32">
        <v>51191.846435897402</v>
      </c>
      <c r="E5" s="32">
        <v>41545.141526495703</v>
      </c>
      <c r="F5" s="32">
        <v>9646.7049094017093</v>
      </c>
      <c r="G5" s="32">
        <v>41545.141526495703</v>
      </c>
      <c r="H5" s="32">
        <v>0.18844221455229901</v>
      </c>
    </row>
    <row r="6" spans="1:8" ht="14.25" x14ac:dyDescent="0.2">
      <c r="A6" s="32">
        <v>5</v>
      </c>
      <c r="B6" s="33">
        <v>16</v>
      </c>
      <c r="C6" s="32">
        <v>1587</v>
      </c>
      <c r="D6" s="32">
        <v>116234.734403419</v>
      </c>
      <c r="E6" s="32">
        <v>101035.081933333</v>
      </c>
      <c r="F6" s="32">
        <v>15199.652470085501</v>
      </c>
      <c r="G6" s="32">
        <v>101035.081933333</v>
      </c>
      <c r="H6" s="32">
        <v>0.13076687057529299</v>
      </c>
    </row>
    <row r="7" spans="1:8" ht="14.25" x14ac:dyDescent="0.2">
      <c r="A7" s="32">
        <v>6</v>
      </c>
      <c r="B7" s="33">
        <v>17</v>
      </c>
      <c r="C7" s="32">
        <v>13786</v>
      </c>
      <c r="D7" s="32">
        <v>195889.87742649601</v>
      </c>
      <c r="E7" s="32">
        <v>152020.624483761</v>
      </c>
      <c r="F7" s="32">
        <v>43869.252942735002</v>
      </c>
      <c r="G7" s="32">
        <v>152020.624483761</v>
      </c>
      <c r="H7" s="32">
        <v>0.22394854455507099</v>
      </c>
    </row>
    <row r="8" spans="1:8" ht="14.25" x14ac:dyDescent="0.2">
      <c r="A8" s="32">
        <v>7</v>
      </c>
      <c r="B8" s="33">
        <v>18</v>
      </c>
      <c r="C8" s="32">
        <v>21585</v>
      </c>
      <c r="D8" s="32">
        <v>118679.92156153799</v>
      </c>
      <c r="E8" s="32">
        <v>91031.036860683802</v>
      </c>
      <c r="F8" s="32">
        <v>27648.884700854702</v>
      </c>
      <c r="G8" s="32">
        <v>91031.036860683802</v>
      </c>
      <c r="H8" s="32">
        <v>0.232970196955498</v>
      </c>
    </row>
    <row r="9" spans="1:8" ht="14.25" x14ac:dyDescent="0.2">
      <c r="A9" s="32">
        <v>8</v>
      </c>
      <c r="B9" s="33">
        <v>19</v>
      </c>
      <c r="C9" s="32">
        <v>13956</v>
      </c>
      <c r="D9" s="32">
        <v>84658.208526495699</v>
      </c>
      <c r="E9" s="32">
        <v>68987.627584615402</v>
      </c>
      <c r="F9" s="32">
        <v>15670.5809418803</v>
      </c>
      <c r="G9" s="32">
        <v>68987.627584615402</v>
      </c>
      <c r="H9" s="32">
        <v>0.18510409344388501</v>
      </c>
    </row>
    <row r="10" spans="1:8" ht="14.25" x14ac:dyDescent="0.2">
      <c r="A10" s="32">
        <v>9</v>
      </c>
      <c r="B10" s="33">
        <v>21</v>
      </c>
      <c r="C10" s="32">
        <v>126258</v>
      </c>
      <c r="D10" s="32">
        <v>528831.33219999995</v>
      </c>
      <c r="E10" s="32">
        <v>505401.39939999999</v>
      </c>
      <c r="F10" s="32">
        <v>23429.932799999999</v>
      </c>
      <c r="G10" s="32">
        <v>505401.39939999999</v>
      </c>
      <c r="H10" s="32">
        <v>4.4305114643129702E-2</v>
      </c>
    </row>
    <row r="11" spans="1:8" ht="14.25" x14ac:dyDescent="0.2">
      <c r="A11" s="32">
        <v>10</v>
      </c>
      <c r="B11" s="33">
        <v>22</v>
      </c>
      <c r="C11" s="32">
        <v>28473</v>
      </c>
      <c r="D11" s="32">
        <v>403936.46158632502</v>
      </c>
      <c r="E11" s="32">
        <v>363556.231835043</v>
      </c>
      <c r="F11" s="32">
        <v>40380.229751282102</v>
      </c>
      <c r="G11" s="32">
        <v>363556.231835043</v>
      </c>
      <c r="H11" s="32">
        <v>9.99667858472153E-2</v>
      </c>
    </row>
    <row r="12" spans="1:8" ht="14.25" x14ac:dyDescent="0.2">
      <c r="A12" s="32">
        <v>11</v>
      </c>
      <c r="B12" s="33">
        <v>23</v>
      </c>
      <c r="C12" s="32">
        <v>153654.16200000001</v>
      </c>
      <c r="D12" s="32">
        <v>1176807.4404222199</v>
      </c>
      <c r="E12" s="32">
        <v>1031202.77094701</v>
      </c>
      <c r="F12" s="32">
        <v>145604.669475214</v>
      </c>
      <c r="G12" s="32">
        <v>1031202.77094701</v>
      </c>
      <c r="H12" s="32">
        <v>0.12372854255830699</v>
      </c>
    </row>
    <row r="13" spans="1:8" ht="14.25" x14ac:dyDescent="0.2">
      <c r="A13" s="32">
        <v>12</v>
      </c>
      <c r="B13" s="33">
        <v>24</v>
      </c>
      <c r="C13" s="32">
        <v>16227.05</v>
      </c>
      <c r="D13" s="32">
        <v>702727.45811709401</v>
      </c>
      <c r="E13" s="32">
        <v>656013.306689744</v>
      </c>
      <c r="F13" s="32">
        <v>46714.1514273504</v>
      </c>
      <c r="G13" s="32">
        <v>656013.306689744</v>
      </c>
      <c r="H13" s="32">
        <v>6.6475489021757497E-2</v>
      </c>
    </row>
    <row r="14" spans="1:8" ht="14.25" x14ac:dyDescent="0.2">
      <c r="A14" s="32">
        <v>13</v>
      </c>
      <c r="B14" s="33">
        <v>25</v>
      </c>
      <c r="C14" s="32">
        <v>58597</v>
      </c>
      <c r="D14" s="32">
        <v>617891.01520000002</v>
      </c>
      <c r="E14" s="32">
        <v>568484.72230000002</v>
      </c>
      <c r="F14" s="32">
        <v>49406.2929</v>
      </c>
      <c r="G14" s="32">
        <v>568484.72230000002</v>
      </c>
      <c r="H14" s="32">
        <v>7.9959558699859198E-2</v>
      </c>
    </row>
    <row r="15" spans="1:8" ht="14.25" x14ac:dyDescent="0.2">
      <c r="A15" s="32">
        <v>14</v>
      </c>
      <c r="B15" s="33">
        <v>26</v>
      </c>
      <c r="C15" s="32">
        <v>43705</v>
      </c>
      <c r="D15" s="32">
        <v>241850.10622161001</v>
      </c>
      <c r="E15" s="32">
        <v>215127.85434120701</v>
      </c>
      <c r="F15" s="32">
        <v>26722.2518804024</v>
      </c>
      <c r="G15" s="32">
        <v>215127.85434120701</v>
      </c>
      <c r="H15" s="32">
        <v>0.110490966069358</v>
      </c>
    </row>
    <row r="16" spans="1:8" ht="14.25" x14ac:dyDescent="0.2">
      <c r="A16" s="32">
        <v>15</v>
      </c>
      <c r="B16" s="33">
        <v>27</v>
      </c>
      <c r="C16" s="32">
        <v>116759.045</v>
      </c>
      <c r="D16" s="32">
        <v>828231.31736666698</v>
      </c>
      <c r="E16" s="32">
        <v>735525.77300000004</v>
      </c>
      <c r="F16" s="32">
        <v>92705.544366666698</v>
      </c>
      <c r="G16" s="32">
        <v>735525.77300000004</v>
      </c>
      <c r="H16" s="32">
        <v>0.111931947540236</v>
      </c>
    </row>
    <row r="17" spans="1:8" ht="14.25" x14ac:dyDescent="0.2">
      <c r="A17" s="32">
        <v>16</v>
      </c>
      <c r="B17" s="33">
        <v>29</v>
      </c>
      <c r="C17" s="32">
        <v>149246.5</v>
      </c>
      <c r="D17" s="32">
        <v>1804317.3434769199</v>
      </c>
      <c r="E17" s="32">
        <v>1725249.0842256399</v>
      </c>
      <c r="F17" s="32">
        <v>79068.259251282099</v>
      </c>
      <c r="G17" s="32">
        <v>1725249.0842256399</v>
      </c>
      <c r="H17" s="32">
        <v>4.3821703281373602E-2</v>
      </c>
    </row>
    <row r="18" spans="1:8" ht="14.25" x14ac:dyDescent="0.2">
      <c r="A18" s="32">
        <v>17</v>
      </c>
      <c r="B18" s="33">
        <v>31</v>
      </c>
      <c r="C18" s="32">
        <v>27757.040000000001</v>
      </c>
      <c r="D18" s="32">
        <v>190938.60478034199</v>
      </c>
      <c r="E18" s="32">
        <v>157325.74464799499</v>
      </c>
      <c r="F18" s="32">
        <v>33612.860132347203</v>
      </c>
      <c r="G18" s="32">
        <v>157325.74464799499</v>
      </c>
      <c r="H18" s="32">
        <v>0.17604014741291299</v>
      </c>
    </row>
    <row r="19" spans="1:8" ht="14.25" x14ac:dyDescent="0.2">
      <c r="A19" s="32">
        <v>18</v>
      </c>
      <c r="B19" s="33">
        <v>32</v>
      </c>
      <c r="C19" s="32">
        <v>10628.758</v>
      </c>
      <c r="D19" s="32">
        <v>163591.84301967299</v>
      </c>
      <c r="E19" s="32">
        <v>155330.46344233199</v>
      </c>
      <c r="F19" s="32">
        <v>8261.3795773413203</v>
      </c>
      <c r="G19" s="32">
        <v>155330.46344233199</v>
      </c>
      <c r="H19" s="32">
        <v>5.0499948071052798E-2</v>
      </c>
    </row>
    <row r="20" spans="1:8" ht="14.25" x14ac:dyDescent="0.2">
      <c r="A20" s="32">
        <v>19</v>
      </c>
      <c r="B20" s="33">
        <v>33</v>
      </c>
      <c r="C20" s="32">
        <v>28580.924999999999</v>
      </c>
      <c r="D20" s="32">
        <v>389483.40448156698</v>
      </c>
      <c r="E20" s="32">
        <v>302350.27502892498</v>
      </c>
      <c r="F20" s="32">
        <v>87133.129452642606</v>
      </c>
      <c r="G20" s="32">
        <v>302350.27502892498</v>
      </c>
      <c r="H20" s="32">
        <v>0.223714613896383</v>
      </c>
    </row>
    <row r="21" spans="1:8" ht="14.25" x14ac:dyDescent="0.2">
      <c r="A21" s="32">
        <v>20</v>
      </c>
      <c r="B21" s="33">
        <v>34</v>
      </c>
      <c r="C21" s="32">
        <v>39917.527000000002</v>
      </c>
      <c r="D21" s="32">
        <v>200320.308367922</v>
      </c>
      <c r="E21" s="32">
        <v>135895.786401024</v>
      </c>
      <c r="F21" s="32">
        <v>64424.521966898297</v>
      </c>
      <c r="G21" s="32">
        <v>135895.786401024</v>
      </c>
      <c r="H21" s="32">
        <v>0.32160754190020402</v>
      </c>
    </row>
    <row r="22" spans="1:8" ht="14.25" x14ac:dyDescent="0.2">
      <c r="A22" s="32">
        <v>21</v>
      </c>
      <c r="B22" s="33">
        <v>35</v>
      </c>
      <c r="C22" s="32">
        <v>36083.118999999999</v>
      </c>
      <c r="D22" s="32">
        <v>731379.26042300905</v>
      </c>
      <c r="E22" s="32">
        <v>700341.09228623298</v>
      </c>
      <c r="F22" s="32">
        <v>31038.168136776101</v>
      </c>
      <c r="G22" s="32">
        <v>700341.09228623298</v>
      </c>
      <c r="H22" s="32">
        <v>4.2437856549042002E-2</v>
      </c>
    </row>
    <row r="23" spans="1:8" ht="14.25" x14ac:dyDescent="0.2">
      <c r="A23" s="32">
        <v>22</v>
      </c>
      <c r="B23" s="33">
        <v>36</v>
      </c>
      <c r="C23" s="32">
        <v>146169.74</v>
      </c>
      <c r="D23" s="32">
        <v>666393.96131150401</v>
      </c>
      <c r="E23" s="32">
        <v>581315.79112345097</v>
      </c>
      <c r="F23" s="32">
        <v>85078.170188053497</v>
      </c>
      <c r="G23" s="32">
        <v>581315.79112345097</v>
      </c>
      <c r="H23" s="32">
        <v>0.12766947950820901</v>
      </c>
    </row>
    <row r="24" spans="1:8" ht="14.25" x14ac:dyDescent="0.2">
      <c r="A24" s="32">
        <v>23</v>
      </c>
      <c r="B24" s="33">
        <v>37</v>
      </c>
      <c r="C24" s="32">
        <v>75577.991999999998</v>
      </c>
      <c r="D24" s="32">
        <v>882800.81049380498</v>
      </c>
      <c r="E24" s="32">
        <v>780343.260469698</v>
      </c>
      <c r="F24" s="32">
        <v>102457.550024107</v>
      </c>
      <c r="G24" s="32">
        <v>780343.260469698</v>
      </c>
      <c r="H24" s="32">
        <v>0.116059646532038</v>
      </c>
    </row>
    <row r="25" spans="1:8" ht="14.25" x14ac:dyDescent="0.2">
      <c r="A25" s="32">
        <v>24</v>
      </c>
      <c r="B25" s="33">
        <v>38</v>
      </c>
      <c r="C25" s="32">
        <v>126981.71</v>
      </c>
      <c r="D25" s="32">
        <v>490995.31651504402</v>
      </c>
      <c r="E25" s="32">
        <v>457228.06750354002</v>
      </c>
      <c r="F25" s="32">
        <v>33767.249011504398</v>
      </c>
      <c r="G25" s="32">
        <v>457228.06750354002</v>
      </c>
      <c r="H25" s="32">
        <v>6.8773057248642397E-2</v>
      </c>
    </row>
    <row r="26" spans="1:8" ht="14.25" x14ac:dyDescent="0.2">
      <c r="A26" s="32">
        <v>25</v>
      </c>
      <c r="B26" s="33">
        <v>39</v>
      </c>
      <c r="C26" s="32">
        <v>81892.962</v>
      </c>
      <c r="D26" s="32">
        <v>116649.707914613</v>
      </c>
      <c r="E26" s="32">
        <v>79548.364641310807</v>
      </c>
      <c r="F26" s="32">
        <v>37101.3432733023</v>
      </c>
      <c r="G26" s="32">
        <v>79548.364641310807</v>
      </c>
      <c r="H26" s="32">
        <v>0.31805774687803101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6213.2380000000003</v>
      </c>
      <c r="D28" s="32">
        <v>96031.058699999994</v>
      </c>
      <c r="E28" s="32">
        <v>91456.523799999995</v>
      </c>
      <c r="F28" s="32">
        <v>4574.5348999999997</v>
      </c>
      <c r="G28" s="32">
        <v>91456.523799999995</v>
      </c>
      <c r="H28" s="32">
        <v>4.7635993624633402E-2</v>
      </c>
    </row>
    <row r="29" spans="1:8" ht="14.25" x14ac:dyDescent="0.2">
      <c r="A29" s="32">
        <v>27</v>
      </c>
      <c r="B29" s="33">
        <v>75</v>
      </c>
      <c r="C29" s="32">
        <v>261</v>
      </c>
      <c r="D29" s="32">
        <v>148967.521367521</v>
      </c>
      <c r="E29" s="32">
        <v>141961.30769230801</v>
      </c>
      <c r="F29" s="32">
        <v>7006.2136752136803</v>
      </c>
      <c r="G29" s="32">
        <v>141961.30769230801</v>
      </c>
      <c r="H29" s="32">
        <v>4.7031820163862897E-2</v>
      </c>
    </row>
    <row r="30" spans="1:8" ht="14.25" x14ac:dyDescent="0.2">
      <c r="A30" s="32">
        <v>28</v>
      </c>
      <c r="B30" s="33">
        <v>76</v>
      </c>
      <c r="C30" s="32">
        <v>1615</v>
      </c>
      <c r="D30" s="32">
        <v>284947.27212393202</v>
      </c>
      <c r="E30" s="32">
        <v>264816.59555812</v>
      </c>
      <c r="F30" s="32">
        <v>20130.676565811998</v>
      </c>
      <c r="G30" s="32">
        <v>264816.59555812</v>
      </c>
      <c r="H30" s="32">
        <v>7.0647023274736098E-2</v>
      </c>
    </row>
    <row r="31" spans="1:8" ht="14.25" x14ac:dyDescent="0.2">
      <c r="A31" s="32">
        <v>29</v>
      </c>
      <c r="B31" s="33">
        <v>99</v>
      </c>
      <c r="C31" s="32">
        <v>24</v>
      </c>
      <c r="D31" s="32">
        <v>8058.6113002042202</v>
      </c>
      <c r="E31" s="32">
        <v>6999.12964223584</v>
      </c>
      <c r="F31" s="32">
        <v>1059.48165796838</v>
      </c>
      <c r="G31" s="32">
        <v>6999.12964223584</v>
      </c>
      <c r="H31" s="32">
        <v>0.13147198921748901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2014-05-15T00:43:54Z</dcterms:modified>
</cp:coreProperties>
</file>