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F36" i="2" l="1"/>
  <c r="F37" i="2"/>
  <c r="F32" i="2"/>
  <c r="F33" i="2"/>
  <c r="E36" i="2"/>
  <c r="K36" i="2" s="1"/>
  <c r="E37" i="2"/>
  <c r="E33" i="2"/>
  <c r="E32" i="2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4" i="2" l="1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K37" i="2"/>
  <c r="K33" i="2"/>
  <c r="G29" i="2"/>
  <c r="L29" i="2" s="1"/>
  <c r="G31" i="2"/>
  <c r="L31" i="2" s="1"/>
  <c r="K32" i="2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4" i="2"/>
  <c r="K30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<sst xmlns="http://schemas.openxmlformats.org/spreadsheetml/2006/main" count="112" uniqueCount="70">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</sst>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9c07f74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e194371f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5d04093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55ac0bbe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55ac0be9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9c07f4f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e19436f1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5d040b9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5d040b9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55ac0be9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9c07f74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e194371f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27" sqref="C27:D27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39" t="s">
        <v>5</v>
      </c>
      <c r="B3" s="39"/>
      <c r="C3" s="39"/>
      <c r="D3" s="39"/>
      <c r="E3" s="15">
        <f>RA!D7</f>
        <v>76242569.623699993</v>
      </c>
      <c r="F3" s="25">
        <f>RA!I7</f>
        <v>-1904113.9443999999</v>
      </c>
      <c r="G3" s="16">
        <f>E3-F3</f>
        <v>78146683.56809999</v>
      </c>
      <c r="H3" s="27">
        <f>RA!J7</f>
        <v>-2.4974419852293499</v>
      </c>
      <c r="I3" s="20">
        <f>SUM(I4:I38)</f>
        <v>76242579.672734708</v>
      </c>
      <c r="J3" s="21">
        <f>SUM(J4:J38)</f>
        <v>78146682.551792204</v>
      </c>
      <c r="K3" s="22">
        <f>E3-I3</f>
        <v>-10.049034714698792</v>
      </c>
      <c r="L3" s="22">
        <f>G3-J3</f>
        <v>1.0163077861070633</v>
      </c>
    </row>
    <row r="4" spans="1:13" x14ac:dyDescent="0.15">
      <c r="A4" s="40">
        <f>RA!A8</f>
        <v>42005</v>
      </c>
      <c r="B4" s="12">
        <v>12</v>
      </c>
      <c r="C4" s="37" t="s">
        <v>6</v>
      </c>
      <c r="D4" s="37"/>
      <c r="E4" s="15">
        <f>VLOOKUP(C4,RA!B8:D38,3,0)</f>
        <v>2172845.4191999999</v>
      </c>
      <c r="F4" s="25">
        <f>VLOOKUP(C4,RA!B8:I41,8,0)</f>
        <v>-84329.147899999996</v>
      </c>
      <c r="G4" s="16">
        <f t="shared" ref="G4:G38" si="0">E4-F4</f>
        <v>2257174.5671000001</v>
      </c>
      <c r="H4" s="27">
        <f>RA!J8</f>
        <v>-3.8810468133093599</v>
      </c>
      <c r="I4" s="20">
        <f>VLOOKUP(B4,RMS!B:D,3,FALSE)</f>
        <v>2172846.6595290601</v>
      </c>
      <c r="J4" s="21">
        <f>VLOOKUP(B4,RMS!B:E,4,FALSE)</f>
        <v>2257174.5850264998</v>
      </c>
      <c r="K4" s="22">
        <f t="shared" ref="K4:K38" si="1">E4-I4</f>
        <v>-1.2403290602378547</v>
      </c>
      <c r="L4" s="22">
        <f t="shared" ref="L4:L38" si="2">G4-J4</f>
        <v>-1.7926499713212252E-2</v>
      </c>
    </row>
    <row r="5" spans="1:13" x14ac:dyDescent="0.15">
      <c r="A5" s="40"/>
      <c r="B5" s="12">
        <v>13</v>
      </c>
      <c r="C5" s="37" t="s">
        <v>7</v>
      </c>
      <c r="D5" s="37"/>
      <c r="E5" s="15">
        <f>VLOOKUP(C5,RA!B8:D39,3,0)</f>
        <v>494544.86869999999</v>
      </c>
      <c r="F5" s="25">
        <f>VLOOKUP(C5,RA!B9:I42,8,0)</f>
        <v>47807.425499999998</v>
      </c>
      <c r="G5" s="16">
        <f t="shared" si="0"/>
        <v>446737.44319999998</v>
      </c>
      <c r="H5" s="27">
        <f>RA!J9</f>
        <v>9.6669541078588903</v>
      </c>
      <c r="I5" s="20">
        <f>VLOOKUP(B5,RMS!B:D,3,FALSE)</f>
        <v>494544.97121366003</v>
      </c>
      <c r="J5" s="21">
        <f>VLOOKUP(B5,RMS!B:E,4,FALSE)</f>
        <v>446737.40840745799</v>
      </c>
      <c r="K5" s="22">
        <f t="shared" si="1"/>
        <v>-0.10251366003649309</v>
      </c>
      <c r="L5" s="22">
        <f t="shared" si="2"/>
        <v>3.4792541991919279E-2</v>
      </c>
      <c r="M5" s="34"/>
    </row>
    <row r="6" spans="1:13" x14ac:dyDescent="0.15">
      <c r="A6" s="40"/>
      <c r="B6" s="12">
        <v>14</v>
      </c>
      <c r="C6" s="37" t="s">
        <v>8</v>
      </c>
      <c r="D6" s="37"/>
      <c r="E6" s="15">
        <f>VLOOKUP(C6,RA!B10:D40,3,0)</f>
        <v>605987.74439999997</v>
      </c>
      <c r="F6" s="25">
        <f>VLOOKUP(C6,RA!B10:I43,8,0)</f>
        <v>106043.6011</v>
      </c>
      <c r="G6" s="16">
        <f t="shared" si="0"/>
        <v>499944.1433</v>
      </c>
      <c r="H6" s="27">
        <f>RA!J10</f>
        <v>17.499297977551599</v>
      </c>
      <c r="I6" s="20">
        <f>VLOOKUP(B6,RMS!B:D,3,FALSE)</f>
        <v>605991.440376068</v>
      </c>
      <c r="J6" s="21">
        <f>VLOOKUP(B6,RMS!B:E,4,FALSE)</f>
        <v>499944.14237264998</v>
      </c>
      <c r="K6" s="22">
        <f t="shared" si="1"/>
        <v>-3.6959760680329055</v>
      </c>
      <c r="L6" s="22">
        <f t="shared" si="2"/>
        <v>9.2735001817345619E-4</v>
      </c>
      <c r="M6" s="34"/>
    </row>
    <row r="7" spans="1:13" x14ac:dyDescent="0.15">
      <c r="A7" s="40"/>
      <c r="B7" s="12">
        <v>15</v>
      </c>
      <c r="C7" s="37" t="s">
        <v>9</v>
      </c>
      <c r="D7" s="37"/>
      <c r="E7" s="15">
        <f>VLOOKUP(C7,RA!B10:D41,3,0)</f>
        <v>166529.0362</v>
      </c>
      <c r="F7" s="25">
        <f>VLOOKUP(C7,RA!B11:I44,8,0)</f>
        <v>-3640.1032</v>
      </c>
      <c r="G7" s="16">
        <f t="shared" si="0"/>
        <v>170169.13940000001</v>
      </c>
      <c r="H7" s="27">
        <f>RA!J11</f>
        <v>-2.1858669713480299</v>
      </c>
      <c r="I7" s="20">
        <f>VLOOKUP(B7,RMS!B:D,3,FALSE)</f>
        <v>166529.064075214</v>
      </c>
      <c r="J7" s="21">
        <f>VLOOKUP(B7,RMS!B:E,4,FALSE)</f>
        <v>170169.14022991501</v>
      </c>
      <c r="K7" s="22">
        <f t="shared" si="1"/>
        <v>-2.7875214000232518E-2</v>
      </c>
      <c r="L7" s="22">
        <f t="shared" si="2"/>
        <v>-8.2991499220952392E-4</v>
      </c>
      <c r="M7" s="34"/>
    </row>
    <row r="8" spans="1:13" x14ac:dyDescent="0.15">
      <c r="A8" s="40"/>
      <c r="B8" s="12">
        <v>16</v>
      </c>
      <c r="C8" s="37" t="s">
        <v>10</v>
      </c>
      <c r="D8" s="37"/>
      <c r="E8" s="15">
        <f>VLOOKUP(C8,RA!B12:D41,3,0)</f>
        <v>2238886.4106999999</v>
      </c>
      <c r="F8" s="25">
        <f>VLOOKUP(C8,RA!B12:I45,8,0)</f>
        <v>79257.069000000003</v>
      </c>
      <c r="G8" s="16">
        <f t="shared" si="0"/>
        <v>2159629.3416999998</v>
      </c>
      <c r="H8" s="27">
        <f>RA!J12</f>
        <v>3.5400218886146999</v>
      </c>
      <c r="I8" s="20">
        <f>VLOOKUP(B8,RMS!B:D,3,FALSE)</f>
        <v>2238886.2735478599</v>
      </c>
      <c r="J8" s="21">
        <f>VLOOKUP(B8,RMS!B:E,4,FALSE)</f>
        <v>2159629.3417692301</v>
      </c>
      <c r="K8" s="22">
        <f t="shared" si="1"/>
        <v>0.13715214002877474</v>
      </c>
      <c r="L8" s="22">
        <f t="shared" si="2"/>
        <v>-6.9230329245328903E-5</v>
      </c>
      <c r="M8" s="34"/>
    </row>
    <row r="9" spans="1:13" x14ac:dyDescent="0.15">
      <c r="A9" s="40"/>
      <c r="B9" s="12">
        <v>17</v>
      </c>
      <c r="C9" s="37" t="s">
        <v>11</v>
      </c>
      <c r="D9" s="37"/>
      <c r="E9" s="15">
        <f>VLOOKUP(C9,RA!B12:D42,3,0)</f>
        <v>1247830.3407000001</v>
      </c>
      <c r="F9" s="25">
        <f>VLOOKUP(C9,RA!B13:I46,8,0)</f>
        <v>-57419.414100000002</v>
      </c>
      <c r="G9" s="16">
        <f t="shared" si="0"/>
        <v>1305249.7548</v>
      </c>
      <c r="H9" s="27">
        <f>RA!J13</f>
        <v>-4.6015401475002804</v>
      </c>
      <c r="I9" s="20">
        <f>VLOOKUP(B9,RMS!B:D,3,FALSE)</f>
        <v>1247830.61074444</v>
      </c>
      <c r="J9" s="21">
        <f>VLOOKUP(B9,RMS!B:E,4,FALSE)</f>
        <v>1305249.7502683799</v>
      </c>
      <c r="K9" s="22">
        <f t="shared" si="1"/>
        <v>-0.27004443993791938</v>
      </c>
      <c r="L9" s="22">
        <f t="shared" si="2"/>
        <v>4.5316200703382492E-3</v>
      </c>
      <c r="M9" s="34"/>
    </row>
    <row r="10" spans="1:13" x14ac:dyDescent="0.15">
      <c r="A10" s="40"/>
      <c r="B10" s="12">
        <v>18</v>
      </c>
      <c r="C10" s="37" t="s">
        <v>12</v>
      </c>
      <c r="D10" s="37"/>
      <c r="E10" s="15">
        <f>VLOOKUP(C10,RA!B14:D43,3,0)</f>
        <v>606569.20409999997</v>
      </c>
      <c r="F10" s="25">
        <f>VLOOKUP(C10,RA!B14:I47,8,0)</f>
        <v>96987.405899999998</v>
      </c>
      <c r="G10" s="16">
        <f t="shared" si="0"/>
        <v>509581.79819999996</v>
      </c>
      <c r="H10" s="27">
        <f>RA!J14</f>
        <v>15.9895037935375</v>
      </c>
      <c r="I10" s="20">
        <f>VLOOKUP(B10,RMS!B:D,3,FALSE)</f>
        <v>606569.18414957298</v>
      </c>
      <c r="J10" s="21">
        <f>VLOOKUP(B10,RMS!B:E,4,FALSE)</f>
        <v>509581.79988888901</v>
      </c>
      <c r="K10" s="22">
        <f t="shared" si="1"/>
        <v>1.995042699854821E-2</v>
      </c>
      <c r="L10" s="22">
        <f t="shared" si="2"/>
        <v>-1.6888890531845391E-3</v>
      </c>
      <c r="M10" s="34"/>
    </row>
    <row r="11" spans="1:13" x14ac:dyDescent="0.15">
      <c r="A11" s="40"/>
      <c r="B11" s="12">
        <v>19</v>
      </c>
      <c r="C11" s="37" t="s">
        <v>13</v>
      </c>
      <c r="D11" s="37"/>
      <c r="E11" s="15">
        <f>VLOOKUP(C11,RA!B14:D44,3,0)</f>
        <v>428303.86749999999</v>
      </c>
      <c r="F11" s="25">
        <f>VLOOKUP(C11,RA!B15:I48,8,0)</f>
        <v>30723.21</v>
      </c>
      <c r="G11" s="16">
        <f t="shared" si="0"/>
        <v>397580.65749999997</v>
      </c>
      <c r="H11" s="27">
        <f>RA!J15</f>
        <v>7.1732273115651903</v>
      </c>
      <c r="I11" s="20">
        <f>VLOOKUP(B11,RMS!B:D,3,FALSE)</f>
        <v>428304.87426923099</v>
      </c>
      <c r="J11" s="21">
        <f>VLOOKUP(B11,RMS!B:E,4,FALSE)</f>
        <v>397580.65922136803</v>
      </c>
      <c r="K11" s="22">
        <f t="shared" si="1"/>
        <v>-1.0067692309967242</v>
      </c>
      <c r="L11" s="22">
        <f t="shared" si="2"/>
        <v>-1.7213680548593402E-3</v>
      </c>
      <c r="M11" s="34"/>
    </row>
    <row r="12" spans="1:13" x14ac:dyDescent="0.15">
      <c r="A12" s="40"/>
      <c r="B12" s="12">
        <v>21</v>
      </c>
      <c r="C12" s="37" t="s">
        <v>14</v>
      </c>
      <c r="D12" s="37"/>
      <c r="E12" s="15">
        <f>VLOOKUP(C12,RA!B16:D45,3,0)</f>
        <v>3483668.3179000001</v>
      </c>
      <c r="F12" s="25">
        <f>VLOOKUP(C12,RA!B16:I49,8,0)</f>
        <v>-222864.89540000001</v>
      </c>
      <c r="G12" s="16">
        <f t="shared" si="0"/>
        <v>3706533.2132999999</v>
      </c>
      <c r="H12" s="27">
        <f>RA!J16</f>
        <v>-6.3974200487130704</v>
      </c>
      <c r="I12" s="20">
        <f>VLOOKUP(B12,RMS!B:D,3,FALSE)</f>
        <v>3483667.9682914498</v>
      </c>
      <c r="J12" s="21">
        <f>VLOOKUP(B12,RMS!B:E,4,FALSE)</f>
        <v>3706533.2140495698</v>
      </c>
      <c r="K12" s="22">
        <f t="shared" si="1"/>
        <v>0.34960855031386018</v>
      </c>
      <c r="L12" s="22">
        <f t="shared" si="2"/>
        <v>-7.495698519051075E-4</v>
      </c>
      <c r="M12" s="34"/>
    </row>
    <row r="13" spans="1:13" x14ac:dyDescent="0.15">
      <c r="A13" s="40"/>
      <c r="B13" s="12">
        <v>22</v>
      </c>
      <c r="C13" s="37" t="s">
        <v>15</v>
      </c>
      <c r="D13" s="37"/>
      <c r="E13" s="15">
        <f>VLOOKUP(C13,RA!B16:D46,3,0)</f>
        <v>8045637.9412000002</v>
      </c>
      <c r="F13" s="25">
        <f>VLOOKUP(C13,RA!B17:I50,8,0)</f>
        <v>-85325.640299999999</v>
      </c>
      <c r="G13" s="16">
        <f t="shared" si="0"/>
        <v>8130963.5815000003</v>
      </c>
      <c r="H13" s="27">
        <f>RA!J17</f>
        <v>-1.0605205071814801</v>
      </c>
      <c r="I13" s="20">
        <f>VLOOKUP(B13,RMS!B:D,3,FALSE)</f>
        <v>8045638.08405641</v>
      </c>
      <c r="J13" s="21">
        <f>VLOOKUP(B13,RMS!B:E,4,FALSE)</f>
        <v>8130963.5821179496</v>
      </c>
      <c r="K13" s="22">
        <f t="shared" si="1"/>
        <v>-0.14285640977323055</v>
      </c>
      <c r="L13" s="22">
        <f t="shared" si="2"/>
        <v>-6.1794929206371307E-4</v>
      </c>
      <c r="M13" s="34"/>
    </row>
    <row r="14" spans="1:13" x14ac:dyDescent="0.15">
      <c r="A14" s="40"/>
      <c r="B14" s="12">
        <v>23</v>
      </c>
      <c r="C14" s="37" t="s">
        <v>16</v>
      </c>
      <c r="D14" s="37"/>
      <c r="E14" s="15">
        <f>VLOOKUP(C14,RA!B18:D47,3,0)</f>
        <v>5537349.7484999998</v>
      </c>
      <c r="F14" s="25">
        <f>VLOOKUP(C14,RA!B18:I51,8,0)</f>
        <v>-608093.76210000005</v>
      </c>
      <c r="G14" s="16">
        <f t="shared" si="0"/>
        <v>6145443.5105999997</v>
      </c>
      <c r="H14" s="27">
        <f>RA!J18</f>
        <v>-10.9816751644544</v>
      </c>
      <c r="I14" s="20">
        <f>VLOOKUP(B14,RMS!B:D,3,FALSE)</f>
        <v>5537349.7505880296</v>
      </c>
      <c r="J14" s="21">
        <f>VLOOKUP(B14,RMS!B:E,4,FALSE)</f>
        <v>6145443.3518863199</v>
      </c>
      <c r="K14" s="22">
        <f t="shared" si="1"/>
        <v>-2.0880298689007759E-3</v>
      </c>
      <c r="L14" s="22">
        <f t="shared" si="2"/>
        <v>0.1587136797606945</v>
      </c>
      <c r="M14" s="34"/>
    </row>
    <row r="15" spans="1:13" x14ac:dyDescent="0.15">
      <c r="A15" s="40"/>
      <c r="B15" s="12">
        <v>24</v>
      </c>
      <c r="C15" s="37" t="s">
        <v>17</v>
      </c>
      <c r="D15" s="37"/>
      <c r="E15" s="15">
        <f>VLOOKUP(C15,RA!B18:D48,3,0)</f>
        <v>3557238.0038000001</v>
      </c>
      <c r="F15" s="25">
        <f>VLOOKUP(C15,RA!B19:I52,8,0)</f>
        <v>-442273.2721</v>
      </c>
      <c r="G15" s="16">
        <f t="shared" si="0"/>
        <v>3999511.2759000002</v>
      </c>
      <c r="H15" s="27">
        <f>RA!J19</f>
        <v>-12.4330525994478</v>
      </c>
      <c r="I15" s="20">
        <f>VLOOKUP(B15,RMS!B:D,3,FALSE)</f>
        <v>3557238.6611529901</v>
      </c>
      <c r="J15" s="21">
        <f>VLOOKUP(B15,RMS!B:E,4,FALSE)</f>
        <v>3999511.2827470098</v>
      </c>
      <c r="K15" s="22">
        <f t="shared" si="1"/>
        <v>-0.65735299000516534</v>
      </c>
      <c r="L15" s="22">
        <f t="shared" si="2"/>
        <v>-6.8470095284283161E-3</v>
      </c>
      <c r="M15" s="34"/>
    </row>
    <row r="16" spans="1:13" x14ac:dyDescent="0.15">
      <c r="A16" s="40"/>
      <c r="B16" s="12">
        <v>25</v>
      </c>
      <c r="C16" s="37" t="s">
        <v>18</v>
      </c>
      <c r="D16" s="37"/>
      <c r="E16" s="15">
        <f>VLOOKUP(C16,RA!B20:D49,3,0)</f>
        <v>4012703.2680000002</v>
      </c>
      <c r="F16" s="25">
        <f>VLOOKUP(C16,RA!B20:I53,8,0)</f>
        <v>204339.14069999999</v>
      </c>
      <c r="G16" s="16">
        <f t="shared" si="0"/>
        <v>3808364.1273000003</v>
      </c>
      <c r="H16" s="27">
        <f>RA!J20</f>
        <v>5.0923062846320599</v>
      </c>
      <c r="I16" s="20">
        <f>VLOOKUP(B16,RMS!B:D,3,FALSE)</f>
        <v>4012703.0041999999</v>
      </c>
      <c r="J16" s="21">
        <f>VLOOKUP(B16,RMS!B:E,4,FALSE)</f>
        <v>3808364.1272999998</v>
      </c>
      <c r="K16" s="22">
        <f t="shared" si="1"/>
        <v>0.26380000030621886</v>
      </c>
      <c r="L16" s="22">
        <f t="shared" si="2"/>
        <v>0</v>
      </c>
      <c r="M16" s="34"/>
    </row>
    <row r="17" spans="1:13" x14ac:dyDescent="0.15">
      <c r="A17" s="40"/>
      <c r="B17" s="12">
        <v>26</v>
      </c>
      <c r="C17" s="37" t="s">
        <v>19</v>
      </c>
      <c r="D17" s="37"/>
      <c r="E17" s="15">
        <f>VLOOKUP(C17,RA!B20:D50,3,0)</f>
        <v>870371.23100000003</v>
      </c>
      <c r="F17" s="25">
        <f>VLOOKUP(C17,RA!B21:I54,8,0)</f>
        <v>27040.906200000001</v>
      </c>
      <c r="G17" s="16">
        <f t="shared" si="0"/>
        <v>843330.32480000006</v>
      </c>
      <c r="H17" s="27">
        <f>RA!J21</f>
        <v>3.1068244487966101</v>
      </c>
      <c r="I17" s="20">
        <f>VLOOKUP(B17,RMS!B:D,3,FALSE)</f>
        <v>870371.08281440102</v>
      </c>
      <c r="J17" s="21">
        <f>VLOOKUP(B17,RMS!B:E,4,FALSE)</f>
        <v>843330.32461080095</v>
      </c>
      <c r="K17" s="22">
        <f t="shared" si="1"/>
        <v>0.14818559901323169</v>
      </c>
      <c r="L17" s="22">
        <f t="shared" si="2"/>
        <v>1.8919911235570908E-4</v>
      </c>
      <c r="M17" s="34"/>
    </row>
    <row r="18" spans="1:13" x14ac:dyDescent="0.15">
      <c r="A18" s="40"/>
      <c r="B18" s="12">
        <v>27</v>
      </c>
      <c r="C18" s="37" t="s">
        <v>20</v>
      </c>
      <c r="D18" s="37"/>
      <c r="E18" s="15">
        <f>VLOOKUP(C18,RA!B22:D51,3,0)</f>
        <v>2167199.3533000001</v>
      </c>
      <c r="F18" s="25">
        <f>VLOOKUP(C18,RA!B22:I55,8,0)</f>
        <v>224986.08749999999</v>
      </c>
      <c r="G18" s="16">
        <f t="shared" si="0"/>
        <v>1942213.2658000002</v>
      </c>
      <c r="H18" s="27">
        <f>RA!J22</f>
        <v>10.381420941152101</v>
      </c>
      <c r="I18" s="20">
        <f>VLOOKUP(B18,RMS!B:D,3,FALSE)</f>
        <v>2167199.8002333301</v>
      </c>
      <c r="J18" s="21">
        <f>VLOOKUP(B18,RMS!B:E,4,FALSE)</f>
        <v>1942213.2704</v>
      </c>
      <c r="K18" s="22">
        <f t="shared" si="1"/>
        <v>-0.44693333003669977</v>
      </c>
      <c r="L18" s="22">
        <f t="shared" si="2"/>
        <v>-4.5999998692423105E-3</v>
      </c>
      <c r="M18" s="34"/>
    </row>
    <row r="19" spans="1:13" x14ac:dyDescent="0.15">
      <c r="A19" s="40"/>
      <c r="B19" s="12">
        <v>29</v>
      </c>
      <c r="C19" s="37" t="s">
        <v>21</v>
      </c>
      <c r="D19" s="37"/>
      <c r="E19" s="15">
        <f>VLOOKUP(C19,RA!B22:D52,3,0)</f>
        <v>8691728.2807999998</v>
      </c>
      <c r="F19" s="25">
        <f>VLOOKUP(C19,RA!B23:I56,8,0)</f>
        <v>-228024.75390000001</v>
      </c>
      <c r="G19" s="16">
        <f t="shared" si="0"/>
        <v>8919753.0347000007</v>
      </c>
      <c r="H19" s="27">
        <f>RA!J23</f>
        <v>-2.6234685039994399</v>
      </c>
      <c r="I19" s="20">
        <f>VLOOKUP(B19,RMS!B:D,3,FALSE)</f>
        <v>8691731.8658042699</v>
      </c>
      <c r="J19" s="21">
        <f>VLOOKUP(B19,RMS!B:E,4,FALSE)</f>
        <v>8919753.0763521399</v>
      </c>
      <c r="K19" s="22">
        <f t="shared" si="1"/>
        <v>-3.5850042700767517</v>
      </c>
      <c r="L19" s="22">
        <f t="shared" si="2"/>
        <v>-4.1652139276266098E-2</v>
      </c>
      <c r="M19" s="34"/>
    </row>
    <row r="20" spans="1:13" x14ac:dyDescent="0.15">
      <c r="A20" s="40"/>
      <c r="B20" s="12">
        <v>31</v>
      </c>
      <c r="C20" s="37" t="s">
        <v>22</v>
      </c>
      <c r="D20" s="37"/>
      <c r="E20" s="15">
        <f>VLOOKUP(C20,RA!B24:D53,3,0)</f>
        <v>688382.27009999997</v>
      </c>
      <c r="F20" s="25">
        <f>VLOOKUP(C20,RA!B24:I57,8,0)</f>
        <v>98632.578999999998</v>
      </c>
      <c r="G20" s="16">
        <f t="shared" si="0"/>
        <v>589749.69109999994</v>
      </c>
      <c r="H20" s="27">
        <f>RA!J24</f>
        <v>14.328169577300701</v>
      </c>
      <c r="I20" s="20">
        <f>VLOOKUP(B20,RMS!B:D,3,FALSE)</f>
        <v>688382.49214275798</v>
      </c>
      <c r="J20" s="21">
        <f>VLOOKUP(B20,RMS!B:E,4,FALSE)</f>
        <v>589749.69932678004</v>
      </c>
      <c r="K20" s="22">
        <f t="shared" si="1"/>
        <v>-0.2220427580177784</v>
      </c>
      <c r="L20" s="22">
        <f t="shared" si="2"/>
        <v>-8.2267801044508815E-3</v>
      </c>
      <c r="M20" s="34"/>
    </row>
    <row r="21" spans="1:13" x14ac:dyDescent="0.15">
      <c r="A21" s="40"/>
      <c r="B21" s="12">
        <v>32</v>
      </c>
      <c r="C21" s="37" t="s">
        <v>23</v>
      </c>
      <c r="D21" s="37"/>
      <c r="E21" s="15">
        <f>VLOOKUP(C21,RA!B24:D54,3,0)</f>
        <v>1619445.0518</v>
      </c>
      <c r="F21" s="25">
        <f>VLOOKUP(C21,RA!B25:I58,8,0)</f>
        <v>29870.980200000002</v>
      </c>
      <c r="G21" s="16">
        <f t="shared" si="0"/>
        <v>1589574.0715999999</v>
      </c>
      <c r="H21" s="27">
        <f>RA!J25</f>
        <v>1.84451952641423</v>
      </c>
      <c r="I21" s="20">
        <f>VLOOKUP(B21,RMS!B:D,3,FALSE)</f>
        <v>1619445.0359946699</v>
      </c>
      <c r="J21" s="21">
        <f>VLOOKUP(B21,RMS!B:E,4,FALSE)</f>
        <v>1589574.04692607</v>
      </c>
      <c r="K21" s="22">
        <f t="shared" si="1"/>
        <v>1.5805330127477646E-2</v>
      </c>
      <c r="L21" s="22">
        <f t="shared" si="2"/>
        <v>2.4673929903656244E-2</v>
      </c>
      <c r="M21" s="34"/>
    </row>
    <row r="22" spans="1:13" x14ac:dyDescent="0.15">
      <c r="A22" s="40"/>
      <c r="B22" s="12">
        <v>33</v>
      </c>
      <c r="C22" s="37" t="s">
        <v>24</v>
      </c>
      <c r="D22" s="37"/>
      <c r="E22" s="15">
        <f>VLOOKUP(C22,RA!B26:D55,3,0)</f>
        <v>1329560.3178999999</v>
      </c>
      <c r="F22" s="25">
        <f>VLOOKUP(C22,RA!B26:I59,8,0)</f>
        <v>202877.2709</v>
      </c>
      <c r="G22" s="16">
        <f t="shared" si="0"/>
        <v>1126683.0469999998</v>
      </c>
      <c r="H22" s="27">
        <f>RA!J26</f>
        <v>15.258974577433101</v>
      </c>
      <c r="I22" s="20">
        <f>VLOOKUP(B22,RMS!B:D,3,FALSE)</f>
        <v>1329560.3244903299</v>
      </c>
      <c r="J22" s="21">
        <f>VLOOKUP(B22,RMS!B:E,4,FALSE)</f>
        <v>1126683.0787315799</v>
      </c>
      <c r="K22" s="22">
        <f t="shared" si="1"/>
        <v>-6.5903300419449806E-3</v>
      </c>
      <c r="L22" s="22">
        <f t="shared" si="2"/>
        <v>-3.1731580151244998E-2</v>
      </c>
      <c r="M22" s="34"/>
    </row>
    <row r="23" spans="1:13" x14ac:dyDescent="0.15">
      <c r="A23" s="40"/>
      <c r="B23" s="12">
        <v>34</v>
      </c>
      <c r="C23" s="37" t="s">
        <v>25</v>
      </c>
      <c r="D23" s="37"/>
      <c r="E23" s="15">
        <f>VLOOKUP(C23,RA!B26:D56,3,0)</f>
        <v>517094.57990000001</v>
      </c>
      <c r="F23" s="25">
        <f>VLOOKUP(C23,RA!B27:I60,8,0)</f>
        <v>116648.60950000001</v>
      </c>
      <c r="G23" s="16">
        <f t="shared" si="0"/>
        <v>400445.97039999999</v>
      </c>
      <c r="H23" s="27">
        <f>RA!J27</f>
        <v>22.5584668712943</v>
      </c>
      <c r="I23" s="20">
        <f>VLOOKUP(B23,RMS!B:D,3,FALSE)</f>
        <v>517094.54358388198</v>
      </c>
      <c r="J23" s="21">
        <f>VLOOKUP(B23,RMS!B:E,4,FALSE)</f>
        <v>400445.97520271101</v>
      </c>
      <c r="K23" s="22">
        <f t="shared" si="1"/>
        <v>3.631611802848056E-2</v>
      </c>
      <c r="L23" s="22">
        <f t="shared" si="2"/>
        <v>-4.8027110169641674E-3</v>
      </c>
      <c r="M23" s="34"/>
    </row>
    <row r="24" spans="1:13" x14ac:dyDescent="0.15">
      <c r="A24" s="40"/>
      <c r="B24" s="12">
        <v>35</v>
      </c>
      <c r="C24" s="37" t="s">
        <v>26</v>
      </c>
      <c r="D24" s="37"/>
      <c r="E24" s="15">
        <f>VLOOKUP(C24,RA!B28:D57,3,0)</f>
        <v>4120073.8568000002</v>
      </c>
      <c r="F24" s="25">
        <f>VLOOKUP(C24,RA!B28:I61,8,0)</f>
        <v>-321614.86</v>
      </c>
      <c r="G24" s="16">
        <f t="shared" si="0"/>
        <v>4441688.7168000005</v>
      </c>
      <c r="H24" s="27">
        <f>RA!J28</f>
        <v>-7.8060459879666704</v>
      </c>
      <c r="I24" s="20">
        <f>VLOOKUP(B24,RMS!B:D,3,FALSE)</f>
        <v>4120073.8501964598</v>
      </c>
      <c r="J24" s="21">
        <f>VLOOKUP(B24,RMS!B:E,4,FALSE)</f>
        <v>4441688.6937955804</v>
      </c>
      <c r="K24" s="22">
        <f t="shared" si="1"/>
        <v>6.6035403870046139E-3</v>
      </c>
      <c r="L24" s="22">
        <f t="shared" si="2"/>
        <v>2.3004420101642609E-2</v>
      </c>
      <c r="M24" s="34"/>
    </row>
    <row r="25" spans="1:13" x14ac:dyDescent="0.15">
      <c r="A25" s="40"/>
      <c r="B25" s="12">
        <v>36</v>
      </c>
      <c r="C25" s="37" t="s">
        <v>27</v>
      </c>
      <c r="D25" s="37"/>
      <c r="E25" s="15">
        <f>VLOOKUP(C25,RA!B28:D58,3,0)</f>
        <v>966201.2415</v>
      </c>
      <c r="F25" s="25">
        <f>VLOOKUP(C25,RA!B29:I62,8,0)</f>
        <v>142447.83309999999</v>
      </c>
      <c r="G25" s="16">
        <f t="shared" si="0"/>
        <v>823753.40840000007</v>
      </c>
      <c r="H25" s="27">
        <f>RA!J29</f>
        <v>14.7430811493115</v>
      </c>
      <c r="I25" s="20">
        <f>VLOOKUP(B25,RMS!B:D,3,FALSE)</f>
        <v>966201.238618584</v>
      </c>
      <c r="J25" s="21">
        <f>VLOOKUP(B25,RMS!B:E,4,FALSE)</f>
        <v>823753.36324183003</v>
      </c>
      <c r="K25" s="22">
        <f t="shared" si="1"/>
        <v>2.8814160032197833E-3</v>
      </c>
      <c r="L25" s="22">
        <f t="shared" si="2"/>
        <v>4.5158170047216117E-2</v>
      </c>
      <c r="M25" s="34"/>
    </row>
    <row r="26" spans="1:13" x14ac:dyDescent="0.15">
      <c r="A26" s="40"/>
      <c r="B26" s="12">
        <v>37</v>
      </c>
      <c r="C26" s="37" t="s">
        <v>28</v>
      </c>
      <c r="D26" s="37"/>
      <c r="E26" s="15">
        <f>VLOOKUP(C26,RA!B30:D59,3,0)</f>
        <v>1891107.2704</v>
      </c>
      <c r="F26" s="25">
        <f>VLOOKUP(C26,RA!B30:I63,8,0)</f>
        <v>171088.04560000001</v>
      </c>
      <c r="G26" s="16">
        <f t="shared" si="0"/>
        <v>1720019.2248</v>
      </c>
      <c r="H26" s="27">
        <f>RA!J30</f>
        <v>9.0469773067824004</v>
      </c>
      <c r="I26" s="20">
        <f>VLOOKUP(B26,RMS!B:D,3,FALSE)</f>
        <v>1891107.3200513299</v>
      </c>
      <c r="J26" s="21">
        <f>VLOOKUP(B26,RMS!B:E,4,FALSE)</f>
        <v>1720019.19671873</v>
      </c>
      <c r="K26" s="22">
        <f t="shared" si="1"/>
        <v>-4.965132987126708E-2</v>
      </c>
      <c r="L26" s="22">
        <f t="shared" si="2"/>
        <v>2.8081269934773445E-2</v>
      </c>
      <c r="M26" s="34"/>
    </row>
    <row r="27" spans="1:13" x14ac:dyDescent="0.15">
      <c r="A27" s="40"/>
      <c r="B27" s="12">
        <v>38</v>
      </c>
      <c r="C27" s="37" t="s">
        <v>29</v>
      </c>
      <c r="D27" s="37"/>
      <c r="E27" s="15">
        <f>VLOOKUP(C27,RA!B30:D60,3,0)</f>
        <v>18488996.011999998</v>
      </c>
      <c r="F27" s="25">
        <f>VLOOKUP(C27,RA!B31:I64,8,0)</f>
        <v>-1550065.0785999999</v>
      </c>
      <c r="G27" s="16">
        <f t="shared" si="0"/>
        <v>20039061.090599999</v>
      </c>
      <c r="H27" s="27">
        <f>RA!J31</f>
        <v>-8.3837168745882895</v>
      </c>
      <c r="I27" s="20">
        <f>VLOOKUP(B27,RMS!B:D,3,FALSE)</f>
        <v>18488995.704351299</v>
      </c>
      <c r="J27" s="21">
        <f>VLOOKUP(B27,RMS!B:E,4,FALSE)</f>
        <v>20039060.289914198</v>
      </c>
      <c r="K27" s="22">
        <f t="shared" si="1"/>
        <v>0.30764869973063469</v>
      </c>
      <c r="L27" s="22">
        <f t="shared" si="2"/>
        <v>0.80068580061197281</v>
      </c>
      <c r="M27" s="34"/>
    </row>
    <row r="28" spans="1:13" x14ac:dyDescent="0.15">
      <c r="A28" s="40"/>
      <c r="B28" s="12">
        <v>39</v>
      </c>
      <c r="C28" s="37" t="s">
        <v>30</v>
      </c>
      <c r="D28" s="37"/>
      <c r="E28" s="15">
        <f>VLOOKUP(C28,RA!B32:D61,3,0)</f>
        <v>186978.11079999999</v>
      </c>
      <c r="F28" s="25">
        <f>VLOOKUP(C28,RA!B32:I65,8,0)</f>
        <v>49707.224699999999</v>
      </c>
      <c r="G28" s="16">
        <f t="shared" si="0"/>
        <v>137270.8861</v>
      </c>
      <c r="H28" s="27">
        <f>RA!J32</f>
        <v>26.584515421256501</v>
      </c>
      <c r="I28" s="20">
        <f>VLOOKUP(B28,RMS!B:D,3,FALSE)</f>
        <v>186978.010872529</v>
      </c>
      <c r="J28" s="21">
        <f>VLOOKUP(B28,RMS!B:E,4,FALSE)</f>
        <v>137270.873752424</v>
      </c>
      <c r="K28" s="22">
        <f t="shared" si="1"/>
        <v>9.992747099022381E-2</v>
      </c>
      <c r="L28" s="22">
        <f t="shared" si="2"/>
        <v>1.2347576004685834E-2</v>
      </c>
      <c r="M28" s="34"/>
    </row>
    <row r="29" spans="1:13" x14ac:dyDescent="0.15">
      <c r="A29" s="40"/>
      <c r="B29" s="12">
        <v>40</v>
      </c>
      <c r="C29" s="37" t="s">
        <v>31</v>
      </c>
      <c r="D29" s="37"/>
      <c r="E29" s="15">
        <f>VLOOKUP(C29,RA!B32:D62,3,0)</f>
        <v>0</v>
      </c>
      <c r="F29" s="25">
        <f>VLOOKUP(C29,RA!B33:I66,8,0)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0"/>
      <c r="B30" s="12">
        <v>42</v>
      </c>
      <c r="C30" s="37" t="s">
        <v>32</v>
      </c>
      <c r="D30" s="37"/>
      <c r="E30" s="15">
        <f>VLOOKUP(C30,RA!B34:D64,3,0)</f>
        <v>701978.61569999997</v>
      </c>
      <c r="F30" s="25">
        <f>VLOOKUP(C30,RA!B34:I68,8,0)</f>
        <v>10699.007900000001</v>
      </c>
      <c r="G30" s="16">
        <f t="shared" si="0"/>
        <v>691279.6078</v>
      </c>
      <c r="H30" s="27">
        <f>RA!J34</f>
        <v>1.5241216271711</v>
      </c>
      <c r="I30" s="20">
        <f>VLOOKUP(B30,RMS!B:D,3,FALSE)</f>
        <v>701978.61490000004</v>
      </c>
      <c r="J30" s="21">
        <f>VLOOKUP(B30,RMS!B:E,4,FALSE)</f>
        <v>691279.60589999997</v>
      </c>
      <c r="K30" s="22">
        <f t="shared" si="1"/>
        <v>7.9999992158263922E-4</v>
      </c>
      <c r="L30" s="22">
        <f t="shared" si="2"/>
        <v>1.9000000320374966E-3</v>
      </c>
      <c r="M30" s="34"/>
    </row>
    <row r="31" spans="1:13" x14ac:dyDescent="0.15">
      <c r="A31" s="40"/>
      <c r="B31" s="12">
        <v>71</v>
      </c>
      <c r="C31" s="37" t="s">
        <v>36</v>
      </c>
      <c r="D31" s="37"/>
      <c r="E31" s="15">
        <f>VLOOKUP(C31,RA!B35:D65,3,0)</f>
        <v>0</v>
      </c>
      <c r="F31" s="25">
        <f>VLOOKUP(C31,RA!B35:I69,8,0)</f>
        <v>0</v>
      </c>
      <c r="G31" s="16">
        <f t="shared" si="0"/>
        <v>0</v>
      </c>
      <c r="H31" s="27">
        <f>RA!J35</f>
        <v>0</v>
      </c>
      <c r="I31" s="20">
        <v>0</v>
      </c>
      <c r="J31" s="21">
        <v>0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0"/>
      <c r="B32" s="12">
        <v>72</v>
      </c>
      <c r="C32" s="37" t="s">
        <v>37</v>
      </c>
      <c r="D32" s="37"/>
      <c r="E32" s="15">
        <f>VLOOKUP(C32,RA!B36:D66,3,0)</f>
        <v>0</v>
      </c>
      <c r="F32" s="25">
        <f>VLOOKUP(C32,RA!B36:I70,8,0)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0"/>
      <c r="B33" s="12">
        <v>73</v>
      </c>
      <c r="C33" s="37" t="s">
        <v>38</v>
      </c>
      <c r="D33" s="37"/>
      <c r="E33" s="15">
        <f>VLOOKUP(C33,RA!B37:D67,3,0)</f>
        <v>0</v>
      </c>
      <c r="F33" s="25">
        <f>VLOOKUP(C33,RA!B37:I71,8,0)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0"/>
      <c r="B34" s="12">
        <v>75</v>
      </c>
      <c r="C34" s="37" t="s">
        <v>33</v>
      </c>
      <c r="D34" s="37"/>
      <c r="E34" s="15">
        <f>VLOOKUP(C34,RA!B8:D68,3,0)</f>
        <v>442861.11479999998</v>
      </c>
      <c r="F34" s="25">
        <f>VLOOKUP(C34,RA!B8:I72,8,0)</f>
        <v>22273.276399999999</v>
      </c>
      <c r="G34" s="16">
        <f t="shared" si="0"/>
        <v>420587.83840000001</v>
      </c>
      <c r="H34" s="27">
        <f>RA!J38</f>
        <v>5.0294044014360599</v>
      </c>
      <c r="I34" s="20">
        <f>VLOOKUP(B34,RMS!B:D,3,FALSE)</f>
        <v>442861.11111111101</v>
      </c>
      <c r="J34" s="21">
        <f>VLOOKUP(B34,RMS!B:E,4,FALSE)</f>
        <v>420587.83547008497</v>
      </c>
      <c r="K34" s="22">
        <f t="shared" si="1"/>
        <v>3.688888973556459E-3</v>
      </c>
      <c r="L34" s="22">
        <f t="shared" si="2"/>
        <v>2.9299150337465107E-3</v>
      </c>
      <c r="M34" s="34"/>
    </row>
    <row r="35" spans="1:13" x14ac:dyDescent="0.15">
      <c r="A35" s="40"/>
      <c r="B35" s="12">
        <v>76</v>
      </c>
      <c r="C35" s="37" t="s">
        <v>34</v>
      </c>
      <c r="D35" s="37"/>
      <c r="E35" s="15">
        <f>VLOOKUP(C35,RA!B8:D69,3,0)</f>
        <v>945023.35419999994</v>
      </c>
      <c r="F35" s="25">
        <f>VLOOKUP(C35,RA!B8:I73,8,0)</f>
        <v>36352.3056</v>
      </c>
      <c r="G35" s="16">
        <f t="shared" si="0"/>
        <v>908671.04859999998</v>
      </c>
      <c r="H35" s="27">
        <f>RA!J39</f>
        <v>3.8467097599692299</v>
      </c>
      <c r="I35" s="20">
        <f>VLOOKUP(B35,RMS!B:D,3,FALSE)</f>
        <v>945023.33945384598</v>
      </c>
      <c r="J35" s="21">
        <f>VLOOKUP(B35,RMS!B:E,4,FALSE)</f>
        <v>908671.04832649603</v>
      </c>
      <c r="K35" s="22">
        <f t="shared" si="1"/>
        <v>1.4746153960004449E-2</v>
      </c>
      <c r="L35" s="22">
        <f t="shared" si="2"/>
        <v>2.7350394520908594E-4</v>
      </c>
      <c r="M35" s="34"/>
    </row>
    <row r="36" spans="1:13" x14ac:dyDescent="0.15">
      <c r="A36" s="40"/>
      <c r="B36" s="12">
        <v>77</v>
      </c>
      <c r="C36" s="37" t="s">
        <v>39</v>
      </c>
      <c r="D36" s="37"/>
      <c r="E36" s="15">
        <f>VLOOKUP(C36,RA!B9:D70,3,0)</f>
        <v>0</v>
      </c>
      <c r="F36" s="25">
        <f>VLOOKUP(C36,RA!B9:I74,8,0)</f>
        <v>0</v>
      </c>
      <c r="G36" s="16">
        <f t="shared" si="0"/>
        <v>0</v>
      </c>
      <c r="H36" s="27">
        <f>RA!J40</f>
        <v>0</v>
      </c>
      <c r="I36" s="20">
        <v>0</v>
      </c>
      <c r="J36" s="21">
        <v>0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0"/>
      <c r="B37" s="12">
        <v>78</v>
      </c>
      <c r="C37" s="37" t="s">
        <v>40</v>
      </c>
      <c r="D37" s="37"/>
      <c r="E37" s="15">
        <f>VLOOKUP(C37,RA!B10:D71,3,0)</f>
        <v>0</v>
      </c>
      <c r="F37" s="25">
        <f>VLOOKUP(C37,RA!B10:I75,8,0)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0"/>
      <c r="B38" s="12">
        <v>99</v>
      </c>
      <c r="C38" s="37" t="s">
        <v>35</v>
      </c>
      <c r="D38" s="37"/>
      <c r="E38" s="15">
        <f>VLOOKUP(C38,RA!B8:D72,3,0)</f>
        <v>17474.791799999999</v>
      </c>
      <c r="F38" s="25">
        <f>VLOOKUP(C38,RA!B8:I76,8,0)</f>
        <v>1755.0044</v>
      </c>
      <c r="G38" s="16">
        <f t="shared" si="0"/>
        <v>15719.787399999999</v>
      </c>
      <c r="H38" s="27" t="e">
        <f>RA!#REF!</f>
        <v>#REF!</v>
      </c>
      <c r="I38" s="20">
        <f>VLOOKUP(B38,RMS!B:D,3,FALSE)</f>
        <v>17474.7919219424</v>
      </c>
      <c r="J38" s="21">
        <f>VLOOKUP(B38,RMS!B:E,4,FALSE)</f>
        <v>15719.787837531199</v>
      </c>
      <c r="K38" s="22">
        <f t="shared" si="1"/>
        <v>-1.2194240116514266E-4</v>
      </c>
      <c r="L38" s="22">
        <f t="shared" si="2"/>
        <v>-4.3753120007750113E-4</v>
      </c>
      <c r="M38" s="34"/>
    </row>
  </sheetData>
  <mergeCells count="38"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2"/>
  <sheetViews>
    <sheetView workbookViewId="0">
      <selection sqref="A1:W42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55" t="s">
        <v>46</v>
      </c>
      <c r="W1" s="45"/>
    </row>
    <row r="2" spans="1:23" ht="12.75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55"/>
      <c r="W2" s="45"/>
    </row>
    <row r="3" spans="1:23" ht="23.25" thickBot="1" x14ac:dyDescent="0.2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56" t="s">
        <v>47</v>
      </c>
      <c r="W3" s="45"/>
    </row>
    <row r="4" spans="1:23" ht="15" thickTop="1" thickBot="1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54"/>
      <c r="W4" s="45"/>
    </row>
    <row r="5" spans="1:23" ht="15" thickTop="1" thickBot="1" x14ac:dyDescent="0.25">
      <c r="A5" s="57"/>
      <c r="B5" s="58"/>
      <c r="C5" s="59"/>
      <c r="D5" s="60" t="s">
        <v>0</v>
      </c>
      <c r="E5" s="60" t="s">
        <v>59</v>
      </c>
      <c r="F5" s="60" t="s">
        <v>60</v>
      </c>
      <c r="G5" s="60" t="s">
        <v>48</v>
      </c>
      <c r="H5" s="60" t="s">
        <v>49</v>
      </c>
      <c r="I5" s="60" t="s">
        <v>1</v>
      </c>
      <c r="J5" s="60" t="s">
        <v>2</v>
      </c>
      <c r="K5" s="60" t="s">
        <v>50</v>
      </c>
      <c r="L5" s="60" t="s">
        <v>51</v>
      </c>
      <c r="M5" s="60" t="s">
        <v>52</v>
      </c>
      <c r="N5" s="60" t="s">
        <v>53</v>
      </c>
      <c r="O5" s="60" t="s">
        <v>54</v>
      </c>
      <c r="P5" s="60" t="s">
        <v>61</v>
      </c>
      <c r="Q5" s="60" t="s">
        <v>62</v>
      </c>
      <c r="R5" s="60" t="s">
        <v>55</v>
      </c>
      <c r="S5" s="60" t="s">
        <v>56</v>
      </c>
      <c r="T5" s="60" t="s">
        <v>57</v>
      </c>
      <c r="U5" s="61" t="s">
        <v>58</v>
      </c>
      <c r="V5" s="54"/>
      <c r="W5" s="54"/>
    </row>
    <row r="6" spans="1:23" ht="14.25" thickBot="1" x14ac:dyDescent="0.2">
      <c r="A6" s="62" t="s">
        <v>3</v>
      </c>
      <c r="B6" s="46" t="s">
        <v>4</v>
      </c>
      <c r="C6" s="47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  <c r="V6" s="54"/>
      <c r="W6" s="54"/>
    </row>
    <row r="7" spans="1:23" ht="14.25" thickBot="1" x14ac:dyDescent="0.2">
      <c r="A7" s="48" t="s">
        <v>5</v>
      </c>
      <c r="B7" s="49"/>
      <c r="C7" s="50"/>
      <c r="D7" s="64">
        <v>76242569.623699993</v>
      </c>
      <c r="E7" s="64">
        <v>67810656</v>
      </c>
      <c r="F7" s="65">
        <v>112.434496465718</v>
      </c>
      <c r="G7" s="64">
        <v>75784629.546000004</v>
      </c>
      <c r="H7" s="65">
        <v>0.60426511344498002</v>
      </c>
      <c r="I7" s="64">
        <v>-1904113.9443999999</v>
      </c>
      <c r="J7" s="65">
        <v>-2.4974419852293499</v>
      </c>
      <c r="K7" s="64">
        <v>-1261712.5403</v>
      </c>
      <c r="L7" s="65">
        <v>-1.66486601288215</v>
      </c>
      <c r="M7" s="65">
        <v>0.50915036791760404</v>
      </c>
      <c r="N7" s="64">
        <v>76242569.623699993</v>
      </c>
      <c r="O7" s="64">
        <v>76242569.623699993</v>
      </c>
      <c r="P7" s="64">
        <v>1850044</v>
      </c>
      <c r="Q7" s="64">
        <v>1137538</v>
      </c>
      <c r="R7" s="65">
        <v>62.635797661264903</v>
      </c>
      <c r="S7" s="64">
        <v>41.211219637857297</v>
      </c>
      <c r="T7" s="64">
        <v>20.285311999599099</v>
      </c>
      <c r="U7" s="66">
        <v>50.777210240667699</v>
      </c>
      <c r="V7" s="54"/>
      <c r="W7" s="54"/>
    </row>
    <row r="8" spans="1:23" ht="14.25" thickBot="1" x14ac:dyDescent="0.2">
      <c r="A8" s="51">
        <v>42005</v>
      </c>
      <c r="B8" s="41" t="s">
        <v>6</v>
      </c>
      <c r="C8" s="42"/>
      <c r="D8" s="67">
        <v>2172845.4191999999</v>
      </c>
      <c r="E8" s="67">
        <v>1408341</v>
      </c>
      <c r="F8" s="68">
        <v>154.284041947227</v>
      </c>
      <c r="G8" s="67">
        <v>1538191.4547999999</v>
      </c>
      <c r="H8" s="68">
        <v>41.259751016008501</v>
      </c>
      <c r="I8" s="67">
        <v>-84329.147899999996</v>
      </c>
      <c r="J8" s="68">
        <v>-3.8810468133093599</v>
      </c>
      <c r="K8" s="67">
        <v>210089.356</v>
      </c>
      <c r="L8" s="68">
        <v>13.658205897868299</v>
      </c>
      <c r="M8" s="68">
        <v>-1.4013965747983901</v>
      </c>
      <c r="N8" s="67">
        <v>2172845.4191999999</v>
      </c>
      <c r="O8" s="67">
        <v>2172845.4191999999</v>
      </c>
      <c r="P8" s="67">
        <v>51814</v>
      </c>
      <c r="Q8" s="67">
        <v>28385</v>
      </c>
      <c r="R8" s="68">
        <v>82.540073982737397</v>
      </c>
      <c r="S8" s="67">
        <v>41.935488848573698</v>
      </c>
      <c r="T8" s="67">
        <v>28.505350463272901</v>
      </c>
      <c r="U8" s="69">
        <v>32.025710809754003</v>
      </c>
      <c r="V8" s="54"/>
      <c r="W8" s="54"/>
    </row>
    <row r="9" spans="1:23" ht="12" customHeight="1" thickBot="1" x14ac:dyDescent="0.2">
      <c r="A9" s="52"/>
      <c r="B9" s="41" t="s">
        <v>7</v>
      </c>
      <c r="C9" s="42"/>
      <c r="D9" s="67">
        <v>494544.86869999999</v>
      </c>
      <c r="E9" s="67">
        <v>365727</v>
      </c>
      <c r="F9" s="68">
        <v>135.22241144350801</v>
      </c>
      <c r="G9" s="67">
        <v>265723.37910000002</v>
      </c>
      <c r="H9" s="68">
        <v>86.112667381776603</v>
      </c>
      <c r="I9" s="67">
        <v>47807.425499999998</v>
      </c>
      <c r="J9" s="68">
        <v>9.6669541078588903</v>
      </c>
      <c r="K9" s="67">
        <v>42062.825799999999</v>
      </c>
      <c r="L9" s="68">
        <v>15.829554005547401</v>
      </c>
      <c r="M9" s="68">
        <v>0.13657189194359801</v>
      </c>
      <c r="N9" s="67">
        <v>494544.86869999999</v>
      </c>
      <c r="O9" s="67">
        <v>494544.86869999999</v>
      </c>
      <c r="P9" s="67">
        <v>10493</v>
      </c>
      <c r="Q9" s="67">
        <v>5208</v>
      </c>
      <c r="R9" s="68">
        <v>101.478494623656</v>
      </c>
      <c r="S9" s="67">
        <v>47.130931926045903</v>
      </c>
      <c r="T9" s="67">
        <v>17.403225211213499</v>
      </c>
      <c r="U9" s="69">
        <v>63.074727148359301</v>
      </c>
      <c r="V9" s="54"/>
      <c r="W9" s="54"/>
    </row>
    <row r="10" spans="1:23" ht="14.25" thickBot="1" x14ac:dyDescent="0.2">
      <c r="A10" s="52"/>
      <c r="B10" s="41" t="s">
        <v>8</v>
      </c>
      <c r="C10" s="42"/>
      <c r="D10" s="67">
        <v>605987.74439999997</v>
      </c>
      <c r="E10" s="67">
        <v>346778</v>
      </c>
      <c r="F10" s="68">
        <v>174.74803603458099</v>
      </c>
      <c r="G10" s="67">
        <v>265405.70819999999</v>
      </c>
      <c r="H10" s="68">
        <v>128.325060719248</v>
      </c>
      <c r="I10" s="67">
        <v>106043.6011</v>
      </c>
      <c r="J10" s="68">
        <v>17.499297977551599</v>
      </c>
      <c r="K10" s="67">
        <v>37082.5651</v>
      </c>
      <c r="L10" s="68">
        <v>13.972029973091599</v>
      </c>
      <c r="M10" s="68">
        <v>1.8596619682061899</v>
      </c>
      <c r="N10" s="67">
        <v>605987.74439999997</v>
      </c>
      <c r="O10" s="67">
        <v>605987.74439999997</v>
      </c>
      <c r="P10" s="67">
        <v>167898</v>
      </c>
      <c r="Q10" s="67">
        <v>111591</v>
      </c>
      <c r="R10" s="68">
        <v>50.458370298680002</v>
      </c>
      <c r="S10" s="67">
        <v>3.6092612443269099</v>
      </c>
      <c r="T10" s="67">
        <v>2.8233978331585901</v>
      </c>
      <c r="U10" s="69">
        <v>21.773525327476801</v>
      </c>
      <c r="V10" s="54"/>
      <c r="W10" s="54"/>
    </row>
    <row r="11" spans="1:23" ht="14.25" thickBot="1" x14ac:dyDescent="0.2">
      <c r="A11" s="52"/>
      <c r="B11" s="41" t="s">
        <v>9</v>
      </c>
      <c r="C11" s="42"/>
      <c r="D11" s="67">
        <v>166529.0362</v>
      </c>
      <c r="E11" s="67">
        <v>304474</v>
      </c>
      <c r="F11" s="68">
        <v>54.694008749515604</v>
      </c>
      <c r="G11" s="67">
        <v>517549.15860000002</v>
      </c>
      <c r="H11" s="68">
        <v>-67.823532618530294</v>
      </c>
      <c r="I11" s="67">
        <v>-3640.1032</v>
      </c>
      <c r="J11" s="68">
        <v>-2.1858669713480299</v>
      </c>
      <c r="K11" s="67">
        <v>17011.7209</v>
      </c>
      <c r="L11" s="68">
        <v>3.286976824775</v>
      </c>
      <c r="M11" s="68">
        <v>-1.2139761886171101</v>
      </c>
      <c r="N11" s="67">
        <v>166529.0362</v>
      </c>
      <c r="O11" s="67">
        <v>166529.0362</v>
      </c>
      <c r="P11" s="67">
        <v>6960</v>
      </c>
      <c r="Q11" s="67">
        <v>3146</v>
      </c>
      <c r="R11" s="68">
        <v>121.23331214240299</v>
      </c>
      <c r="S11" s="67">
        <v>23.9265856609195</v>
      </c>
      <c r="T11" s="67">
        <v>21.279194628099201</v>
      </c>
      <c r="U11" s="69">
        <v>11.0646419440634</v>
      </c>
      <c r="V11" s="54"/>
      <c r="W11" s="54"/>
    </row>
    <row r="12" spans="1:23" ht="14.25" thickBot="1" x14ac:dyDescent="0.2">
      <c r="A12" s="52"/>
      <c r="B12" s="41" t="s">
        <v>10</v>
      </c>
      <c r="C12" s="42"/>
      <c r="D12" s="67">
        <v>2238886.4106999999</v>
      </c>
      <c r="E12" s="67">
        <v>1022019</v>
      </c>
      <c r="F12" s="68">
        <v>219.06504778286899</v>
      </c>
      <c r="G12" s="67">
        <v>1112485.6364</v>
      </c>
      <c r="H12" s="68">
        <v>101.250815061759</v>
      </c>
      <c r="I12" s="67">
        <v>79257.069000000003</v>
      </c>
      <c r="J12" s="68">
        <v>3.5400218886146999</v>
      </c>
      <c r="K12" s="67">
        <v>49294.354599999999</v>
      </c>
      <c r="L12" s="68">
        <v>4.43101043169567</v>
      </c>
      <c r="M12" s="68">
        <v>0.60783257318476003</v>
      </c>
      <c r="N12" s="67">
        <v>2238886.4106999999</v>
      </c>
      <c r="O12" s="67">
        <v>2238886.4106999999</v>
      </c>
      <c r="P12" s="67">
        <v>13582</v>
      </c>
      <c r="Q12" s="67">
        <v>3210</v>
      </c>
      <c r="R12" s="68">
        <v>323.11526479750802</v>
      </c>
      <c r="S12" s="67">
        <v>164.84217425268699</v>
      </c>
      <c r="T12" s="67">
        <v>99.580162118380102</v>
      </c>
      <c r="U12" s="69">
        <v>39.590603818575502</v>
      </c>
      <c r="V12" s="54"/>
      <c r="W12" s="54"/>
    </row>
    <row r="13" spans="1:23" ht="14.25" thickBot="1" x14ac:dyDescent="0.2">
      <c r="A13" s="52"/>
      <c r="B13" s="41" t="s">
        <v>11</v>
      </c>
      <c r="C13" s="42"/>
      <c r="D13" s="67">
        <v>1247830.3407000001</v>
      </c>
      <c r="E13" s="67">
        <v>707029</v>
      </c>
      <c r="F13" s="68">
        <v>176.48927281624901</v>
      </c>
      <c r="G13" s="67">
        <v>706228.39610000001</v>
      </c>
      <c r="H13" s="68">
        <v>76.689346901212801</v>
      </c>
      <c r="I13" s="67">
        <v>-57419.414100000002</v>
      </c>
      <c r="J13" s="68">
        <v>-4.6015401475002804</v>
      </c>
      <c r="K13" s="67">
        <v>100920.81</v>
      </c>
      <c r="L13" s="68">
        <v>14.290109341016899</v>
      </c>
      <c r="M13" s="68">
        <v>-1.56895514512815</v>
      </c>
      <c r="N13" s="67">
        <v>1247830.3407000001</v>
      </c>
      <c r="O13" s="67">
        <v>1247830.3407000001</v>
      </c>
      <c r="P13" s="67">
        <v>25003</v>
      </c>
      <c r="Q13" s="67">
        <v>10845</v>
      </c>
      <c r="R13" s="68">
        <v>130.54863992623299</v>
      </c>
      <c r="S13" s="67">
        <v>49.907224761028701</v>
      </c>
      <c r="T13" s="67">
        <v>32.040010659289997</v>
      </c>
      <c r="U13" s="69">
        <v>35.800856864497</v>
      </c>
      <c r="V13" s="54"/>
      <c r="W13" s="54"/>
    </row>
    <row r="14" spans="1:23" ht="14.25" thickBot="1" x14ac:dyDescent="0.2">
      <c r="A14" s="52"/>
      <c r="B14" s="41" t="s">
        <v>12</v>
      </c>
      <c r="C14" s="42"/>
      <c r="D14" s="67">
        <v>606569.20409999997</v>
      </c>
      <c r="E14" s="67">
        <v>564531</v>
      </c>
      <c r="F14" s="68">
        <v>107.44657141946099</v>
      </c>
      <c r="G14" s="67">
        <v>545747.43519999995</v>
      </c>
      <c r="H14" s="68">
        <v>11.1446733373489</v>
      </c>
      <c r="I14" s="67">
        <v>96987.405899999998</v>
      </c>
      <c r="J14" s="68">
        <v>15.9895037935375</v>
      </c>
      <c r="K14" s="67">
        <v>55256.850200000001</v>
      </c>
      <c r="L14" s="68">
        <v>10.1249857784032</v>
      </c>
      <c r="M14" s="68">
        <v>0.755210540393777</v>
      </c>
      <c r="N14" s="67">
        <v>606569.20409999997</v>
      </c>
      <c r="O14" s="67">
        <v>606569.20409999997</v>
      </c>
      <c r="P14" s="67">
        <v>5619</v>
      </c>
      <c r="Q14" s="67">
        <v>3202</v>
      </c>
      <c r="R14" s="68">
        <v>75.4840724547158</v>
      </c>
      <c r="S14" s="67">
        <v>107.94967148958899</v>
      </c>
      <c r="T14" s="67">
        <v>78.323203185509101</v>
      </c>
      <c r="U14" s="69">
        <v>27.444704458352302</v>
      </c>
      <c r="V14" s="54"/>
      <c r="W14" s="54"/>
    </row>
    <row r="15" spans="1:23" ht="14.25" thickBot="1" x14ac:dyDescent="0.2">
      <c r="A15" s="52"/>
      <c r="B15" s="41" t="s">
        <v>13</v>
      </c>
      <c r="C15" s="42"/>
      <c r="D15" s="67">
        <v>428303.86749999999</v>
      </c>
      <c r="E15" s="67">
        <v>204747</v>
      </c>
      <c r="F15" s="68">
        <v>209.18688308009399</v>
      </c>
      <c r="G15" s="67">
        <v>177003.82920000001</v>
      </c>
      <c r="H15" s="68">
        <v>141.97435130968299</v>
      </c>
      <c r="I15" s="67">
        <v>30723.21</v>
      </c>
      <c r="J15" s="68">
        <v>7.1732273115651903</v>
      </c>
      <c r="K15" s="67">
        <v>9847.1196999999993</v>
      </c>
      <c r="L15" s="68">
        <v>5.5632241090522099</v>
      </c>
      <c r="M15" s="68">
        <v>2.1200199587296602</v>
      </c>
      <c r="N15" s="67">
        <v>428303.86749999999</v>
      </c>
      <c r="O15" s="67">
        <v>428303.86749999999</v>
      </c>
      <c r="P15" s="67">
        <v>16343</v>
      </c>
      <c r="Q15" s="67">
        <v>10775</v>
      </c>
      <c r="R15" s="68">
        <v>51.675174013921101</v>
      </c>
      <c r="S15" s="67">
        <v>26.207175396194099</v>
      </c>
      <c r="T15" s="67">
        <v>22.5104823573086</v>
      </c>
      <c r="U15" s="69">
        <v>14.105652299417001</v>
      </c>
      <c r="V15" s="54"/>
      <c r="W15" s="54"/>
    </row>
    <row r="16" spans="1:23" ht="14.25" thickBot="1" x14ac:dyDescent="0.2">
      <c r="A16" s="52"/>
      <c r="B16" s="41" t="s">
        <v>14</v>
      </c>
      <c r="C16" s="42"/>
      <c r="D16" s="67">
        <v>3483668.3179000001</v>
      </c>
      <c r="E16" s="67">
        <v>2100048</v>
      </c>
      <c r="F16" s="68">
        <v>165.885175857885</v>
      </c>
      <c r="G16" s="67">
        <v>1563726.3910000001</v>
      </c>
      <c r="H16" s="68">
        <v>122.77991456498999</v>
      </c>
      <c r="I16" s="67">
        <v>-222864.89540000001</v>
      </c>
      <c r="J16" s="68">
        <v>-6.3974200487130704</v>
      </c>
      <c r="K16" s="67">
        <v>8517.4390000000003</v>
      </c>
      <c r="L16" s="68">
        <v>0.54468857525344405</v>
      </c>
      <c r="M16" s="68">
        <v>-27.1657166432304</v>
      </c>
      <c r="N16" s="67">
        <v>3483668.3179000001</v>
      </c>
      <c r="O16" s="67">
        <v>3483668.3179000001</v>
      </c>
      <c r="P16" s="67">
        <v>94424</v>
      </c>
      <c r="Q16" s="67">
        <v>52159</v>
      </c>
      <c r="R16" s="68">
        <v>81.031078049809295</v>
      </c>
      <c r="S16" s="67">
        <v>36.893886277853099</v>
      </c>
      <c r="T16" s="67">
        <v>20.4881981978182</v>
      </c>
      <c r="U16" s="69">
        <v>44.467226782457502</v>
      </c>
      <c r="V16" s="54"/>
      <c r="W16" s="54"/>
    </row>
    <row r="17" spans="1:21" ht="12" thickBot="1" x14ac:dyDescent="0.2">
      <c r="A17" s="52"/>
      <c r="B17" s="41" t="s">
        <v>15</v>
      </c>
      <c r="C17" s="42"/>
      <c r="D17" s="67">
        <v>8045637.9412000002</v>
      </c>
      <c r="E17" s="67">
        <v>9486543</v>
      </c>
      <c r="F17" s="68">
        <v>84.811062799167203</v>
      </c>
      <c r="G17" s="67">
        <v>8886019.9064000007</v>
      </c>
      <c r="H17" s="68">
        <v>-9.4573495676588593</v>
      </c>
      <c r="I17" s="67">
        <v>-85325.640299999999</v>
      </c>
      <c r="J17" s="68">
        <v>-1.0605205071814801</v>
      </c>
      <c r="K17" s="67">
        <v>-258418.98250000001</v>
      </c>
      <c r="L17" s="68">
        <v>-2.9081521898671201</v>
      </c>
      <c r="M17" s="68">
        <v>-0.66981666952426799</v>
      </c>
      <c r="N17" s="67">
        <v>8045637.9412000002</v>
      </c>
      <c r="O17" s="67">
        <v>8045637.9412000002</v>
      </c>
      <c r="P17" s="67">
        <v>17318</v>
      </c>
      <c r="Q17" s="67">
        <v>15388</v>
      </c>
      <c r="R17" s="68">
        <v>12.542240707044501</v>
      </c>
      <c r="S17" s="67">
        <v>464.58239641991003</v>
      </c>
      <c r="T17" s="67">
        <v>44.454937756693496</v>
      </c>
      <c r="U17" s="69">
        <v>90.431204862847807</v>
      </c>
    </row>
    <row r="18" spans="1:21" ht="12" thickBot="1" x14ac:dyDescent="0.2">
      <c r="A18" s="52"/>
      <c r="B18" s="41" t="s">
        <v>16</v>
      </c>
      <c r="C18" s="42"/>
      <c r="D18" s="67">
        <v>5537349.7484999998</v>
      </c>
      <c r="E18" s="67">
        <v>6889295</v>
      </c>
      <c r="F18" s="68">
        <v>80.376145142572696</v>
      </c>
      <c r="G18" s="67">
        <v>6965680.6245999997</v>
      </c>
      <c r="H18" s="68">
        <v>-20.5052593289406</v>
      </c>
      <c r="I18" s="67">
        <v>-608093.76210000005</v>
      </c>
      <c r="J18" s="68">
        <v>-10.9816751644544</v>
      </c>
      <c r="K18" s="67">
        <v>-618347.31350000005</v>
      </c>
      <c r="L18" s="68">
        <v>-8.8770551913655709</v>
      </c>
      <c r="M18" s="68">
        <v>-1.6582187997167E-2</v>
      </c>
      <c r="N18" s="67">
        <v>5537349.7484999998</v>
      </c>
      <c r="O18" s="67">
        <v>5537349.7484999998</v>
      </c>
      <c r="P18" s="67">
        <v>189136</v>
      </c>
      <c r="Q18" s="67">
        <v>101026</v>
      </c>
      <c r="R18" s="68">
        <v>87.215172331874996</v>
      </c>
      <c r="S18" s="67">
        <v>29.277079712481999</v>
      </c>
      <c r="T18" s="67">
        <v>23.429513542058501</v>
      </c>
      <c r="U18" s="69">
        <v>19.973187995012001</v>
      </c>
    </row>
    <row r="19" spans="1:21" ht="12" thickBot="1" x14ac:dyDescent="0.2">
      <c r="A19" s="52"/>
      <c r="B19" s="41" t="s">
        <v>17</v>
      </c>
      <c r="C19" s="42"/>
      <c r="D19" s="67">
        <v>3557238.0038000001</v>
      </c>
      <c r="E19" s="67">
        <v>2179728</v>
      </c>
      <c r="F19" s="68">
        <v>163.19641734198001</v>
      </c>
      <c r="G19" s="67">
        <v>2340154.7105</v>
      </c>
      <c r="H19" s="68">
        <v>52.008667967083099</v>
      </c>
      <c r="I19" s="67">
        <v>-442273.2721</v>
      </c>
      <c r="J19" s="68">
        <v>-12.4330525994478</v>
      </c>
      <c r="K19" s="67">
        <v>-12069.043900000001</v>
      </c>
      <c r="L19" s="68">
        <v>-0.515737008576724</v>
      </c>
      <c r="M19" s="68">
        <v>35.645261693016103</v>
      </c>
      <c r="N19" s="67">
        <v>3557238.0038000001</v>
      </c>
      <c r="O19" s="67">
        <v>3557238.0038000001</v>
      </c>
      <c r="P19" s="67">
        <v>39144</v>
      </c>
      <c r="Q19" s="67">
        <v>20157</v>
      </c>
      <c r="R19" s="68">
        <v>94.195564816192899</v>
      </c>
      <c r="S19" s="67">
        <v>90.875689857960396</v>
      </c>
      <c r="T19" s="67">
        <v>38.551661477402398</v>
      </c>
      <c r="U19" s="69">
        <v>57.577585889406699</v>
      </c>
    </row>
    <row r="20" spans="1:21" ht="12" thickBot="1" x14ac:dyDescent="0.2">
      <c r="A20" s="52"/>
      <c r="B20" s="41" t="s">
        <v>18</v>
      </c>
      <c r="C20" s="42"/>
      <c r="D20" s="67">
        <v>4012703.2680000002</v>
      </c>
      <c r="E20" s="67">
        <v>5176942</v>
      </c>
      <c r="F20" s="68">
        <v>77.511072521191096</v>
      </c>
      <c r="G20" s="67">
        <v>6612902.7818999998</v>
      </c>
      <c r="H20" s="68">
        <v>-39.320092849647502</v>
      </c>
      <c r="I20" s="67">
        <v>204339.14069999999</v>
      </c>
      <c r="J20" s="68">
        <v>5.0923062846320599</v>
      </c>
      <c r="K20" s="67">
        <v>123917.20699999999</v>
      </c>
      <c r="L20" s="68">
        <v>1.87387008530007</v>
      </c>
      <c r="M20" s="68">
        <v>0.64899730753292395</v>
      </c>
      <c r="N20" s="67">
        <v>4012703.2680000002</v>
      </c>
      <c r="O20" s="67">
        <v>4012703.2680000002</v>
      </c>
      <c r="P20" s="67">
        <v>81373</v>
      </c>
      <c r="Q20" s="67">
        <v>51835</v>
      </c>
      <c r="R20" s="68">
        <v>56.984662872576401</v>
      </c>
      <c r="S20" s="67">
        <v>49.312465658142102</v>
      </c>
      <c r="T20" s="67">
        <v>29.737379386514899</v>
      </c>
      <c r="U20" s="69">
        <v>39.696020084112597</v>
      </c>
    </row>
    <row r="21" spans="1:21" ht="12" thickBot="1" x14ac:dyDescent="0.2">
      <c r="A21" s="52"/>
      <c r="B21" s="41" t="s">
        <v>19</v>
      </c>
      <c r="C21" s="42"/>
      <c r="D21" s="67">
        <v>870371.23100000003</v>
      </c>
      <c r="E21" s="67">
        <v>693363</v>
      </c>
      <c r="F21" s="68">
        <v>125.528940973199</v>
      </c>
      <c r="G21" s="67">
        <v>632123.40540000005</v>
      </c>
      <c r="H21" s="68">
        <v>37.690081329806098</v>
      </c>
      <c r="I21" s="67">
        <v>27040.906200000001</v>
      </c>
      <c r="J21" s="68">
        <v>3.1068244487966101</v>
      </c>
      <c r="K21" s="67">
        <v>77457.681599999996</v>
      </c>
      <c r="L21" s="68">
        <v>12.253569625536301</v>
      </c>
      <c r="M21" s="68">
        <v>-0.65089445434679805</v>
      </c>
      <c r="N21" s="67">
        <v>870371.23100000003</v>
      </c>
      <c r="O21" s="67">
        <v>870371.23100000003</v>
      </c>
      <c r="P21" s="67">
        <v>61753</v>
      </c>
      <c r="Q21" s="67">
        <v>42580</v>
      </c>
      <c r="R21" s="68">
        <v>45.028182245185597</v>
      </c>
      <c r="S21" s="67">
        <v>14.094395915987899</v>
      </c>
      <c r="T21" s="67">
        <v>11.903562534053499</v>
      </c>
      <c r="U21" s="69">
        <v>15.544003410952699</v>
      </c>
    </row>
    <row r="22" spans="1:21" ht="12" thickBot="1" x14ac:dyDescent="0.2">
      <c r="A22" s="52"/>
      <c r="B22" s="41" t="s">
        <v>20</v>
      </c>
      <c r="C22" s="42"/>
      <c r="D22" s="67">
        <v>2167199.3533000001</v>
      </c>
      <c r="E22" s="67">
        <v>2238313</v>
      </c>
      <c r="F22" s="68">
        <v>96.8228908691501</v>
      </c>
      <c r="G22" s="67">
        <v>1908810.3498</v>
      </c>
      <c r="H22" s="68">
        <v>13.536651429361401</v>
      </c>
      <c r="I22" s="67">
        <v>224986.08749999999</v>
      </c>
      <c r="J22" s="68">
        <v>10.381420941152101</v>
      </c>
      <c r="K22" s="67">
        <v>-22011.434000000001</v>
      </c>
      <c r="L22" s="68">
        <v>-1.15314934258955</v>
      </c>
      <c r="M22" s="68">
        <v>-11.2213280379643</v>
      </c>
      <c r="N22" s="67">
        <v>2167199.3533000001</v>
      </c>
      <c r="O22" s="67">
        <v>2167199.3533000001</v>
      </c>
      <c r="P22" s="67">
        <v>123497</v>
      </c>
      <c r="Q22" s="67">
        <v>85969</v>
      </c>
      <c r="R22" s="68">
        <v>43.652944666100602</v>
      </c>
      <c r="S22" s="67">
        <v>17.548599182976101</v>
      </c>
      <c r="T22" s="67">
        <v>16.608472792518199</v>
      </c>
      <c r="U22" s="69">
        <v>5.3572731398976297</v>
      </c>
    </row>
    <row r="23" spans="1:21" ht="12" thickBot="1" x14ac:dyDescent="0.2">
      <c r="A23" s="52"/>
      <c r="B23" s="41" t="s">
        <v>21</v>
      </c>
      <c r="C23" s="42"/>
      <c r="D23" s="67">
        <v>8691728.2807999998</v>
      </c>
      <c r="E23" s="67">
        <v>8305495</v>
      </c>
      <c r="F23" s="68">
        <v>104.650334276283</v>
      </c>
      <c r="G23" s="67">
        <v>8500458.9527000003</v>
      </c>
      <c r="H23" s="68">
        <v>2.2501058962145501</v>
      </c>
      <c r="I23" s="67">
        <v>-228024.75390000001</v>
      </c>
      <c r="J23" s="68">
        <v>-2.6234685039994399</v>
      </c>
      <c r="K23" s="67">
        <v>-674624.40509999997</v>
      </c>
      <c r="L23" s="68">
        <v>-7.9363291894459298</v>
      </c>
      <c r="M23" s="68">
        <v>-0.66199747270305198</v>
      </c>
      <c r="N23" s="67">
        <v>8691728.2807999998</v>
      </c>
      <c r="O23" s="67">
        <v>8691728.2807999998</v>
      </c>
      <c r="P23" s="67">
        <v>179056</v>
      </c>
      <c r="Q23" s="67">
        <v>106935</v>
      </c>
      <c r="R23" s="68">
        <v>67.443774255388803</v>
      </c>
      <c r="S23" s="67">
        <v>48.541954923599299</v>
      </c>
      <c r="T23" s="67">
        <v>35.245146261747799</v>
      </c>
      <c r="U23" s="69">
        <v>27.392404534962601</v>
      </c>
    </row>
    <row r="24" spans="1:21" ht="12" thickBot="1" x14ac:dyDescent="0.2">
      <c r="A24" s="52"/>
      <c r="B24" s="41" t="s">
        <v>22</v>
      </c>
      <c r="C24" s="42"/>
      <c r="D24" s="67">
        <v>688382.27009999997</v>
      </c>
      <c r="E24" s="67">
        <v>497849</v>
      </c>
      <c r="F24" s="68">
        <v>138.271297140298</v>
      </c>
      <c r="G24" s="67">
        <v>576403.30870000005</v>
      </c>
      <c r="H24" s="68">
        <v>19.427189211067098</v>
      </c>
      <c r="I24" s="67">
        <v>98632.578999999998</v>
      </c>
      <c r="J24" s="68">
        <v>14.328169577300701</v>
      </c>
      <c r="K24" s="67">
        <v>96619.456000000006</v>
      </c>
      <c r="L24" s="68">
        <v>16.762474215825101</v>
      </c>
      <c r="M24" s="68">
        <v>2.083558615772E-2</v>
      </c>
      <c r="N24" s="67">
        <v>688382.27009999997</v>
      </c>
      <c r="O24" s="67">
        <v>688382.27009999997</v>
      </c>
      <c r="P24" s="67">
        <v>46082</v>
      </c>
      <c r="Q24" s="67">
        <v>32508</v>
      </c>
      <c r="R24" s="68">
        <v>41.755875476805699</v>
      </c>
      <c r="S24" s="67">
        <v>14.9382029881516</v>
      </c>
      <c r="T24" s="67">
        <v>11.665790669988899</v>
      </c>
      <c r="U24" s="69">
        <v>21.906331844320199</v>
      </c>
    </row>
    <row r="25" spans="1:21" ht="12" thickBot="1" x14ac:dyDescent="0.2">
      <c r="A25" s="52"/>
      <c r="B25" s="41" t="s">
        <v>23</v>
      </c>
      <c r="C25" s="42"/>
      <c r="D25" s="67">
        <v>1619445.0518</v>
      </c>
      <c r="E25" s="67">
        <v>787029</v>
      </c>
      <c r="F25" s="68">
        <v>205.76688429524199</v>
      </c>
      <c r="G25" s="67">
        <v>978054.24410000001</v>
      </c>
      <c r="H25" s="68">
        <v>65.578244925485095</v>
      </c>
      <c r="I25" s="67">
        <v>29870.980200000002</v>
      </c>
      <c r="J25" s="68">
        <v>1.84451952641423</v>
      </c>
      <c r="K25" s="67">
        <v>-4067.0414000000001</v>
      </c>
      <c r="L25" s="68">
        <v>-0.41582984016826902</v>
      </c>
      <c r="M25" s="68">
        <v>-8.3446462089124491</v>
      </c>
      <c r="N25" s="67">
        <v>1619445.0518</v>
      </c>
      <c r="O25" s="67">
        <v>1619445.0518</v>
      </c>
      <c r="P25" s="67">
        <v>43785</v>
      </c>
      <c r="Q25" s="67">
        <v>25173</v>
      </c>
      <c r="R25" s="68">
        <v>73.936360386128001</v>
      </c>
      <c r="S25" s="67">
        <v>36.986297859997698</v>
      </c>
      <c r="T25" s="67">
        <v>22.242290207762299</v>
      </c>
      <c r="U25" s="69">
        <v>39.863431879679197</v>
      </c>
    </row>
    <row r="26" spans="1:21" ht="12" thickBot="1" x14ac:dyDescent="0.2">
      <c r="A26" s="52"/>
      <c r="B26" s="41" t="s">
        <v>24</v>
      </c>
      <c r="C26" s="42"/>
      <c r="D26" s="67">
        <v>1329560.3178999999</v>
      </c>
      <c r="E26" s="67">
        <v>1560015</v>
      </c>
      <c r="F26" s="68">
        <v>85.227406012121705</v>
      </c>
      <c r="G26" s="67">
        <v>1760511.9299000001</v>
      </c>
      <c r="H26" s="68">
        <v>-24.478766924600102</v>
      </c>
      <c r="I26" s="67">
        <v>202877.2709</v>
      </c>
      <c r="J26" s="68">
        <v>15.258974577433101</v>
      </c>
      <c r="K26" s="67">
        <v>181842.50270000001</v>
      </c>
      <c r="L26" s="68">
        <v>10.328956004878</v>
      </c>
      <c r="M26" s="68">
        <v>0.115675751750418</v>
      </c>
      <c r="N26" s="67">
        <v>1329560.3178999999</v>
      </c>
      <c r="O26" s="67">
        <v>1329560.3178999999</v>
      </c>
      <c r="P26" s="67">
        <v>80116</v>
      </c>
      <c r="Q26" s="67">
        <v>62348</v>
      </c>
      <c r="R26" s="68">
        <v>28.498107397190001</v>
      </c>
      <c r="S26" s="67">
        <v>16.595440584901901</v>
      </c>
      <c r="T26" s="67">
        <v>12.746685348367199</v>
      </c>
      <c r="U26" s="69">
        <v>23.191642408313999</v>
      </c>
    </row>
    <row r="27" spans="1:21" ht="12" thickBot="1" x14ac:dyDescent="0.2">
      <c r="A27" s="52"/>
      <c r="B27" s="41" t="s">
        <v>25</v>
      </c>
      <c r="C27" s="42"/>
      <c r="D27" s="67">
        <v>517094.57990000001</v>
      </c>
      <c r="E27" s="67">
        <v>383662</v>
      </c>
      <c r="F27" s="68">
        <v>134.77868016639599</v>
      </c>
      <c r="G27" s="67">
        <v>438384.21340000001</v>
      </c>
      <c r="H27" s="68">
        <v>17.954653496653499</v>
      </c>
      <c r="I27" s="67">
        <v>116648.60950000001</v>
      </c>
      <c r="J27" s="68">
        <v>22.5584668712943</v>
      </c>
      <c r="K27" s="67">
        <v>122524.32399999999</v>
      </c>
      <c r="L27" s="68">
        <v>27.949073040229099</v>
      </c>
      <c r="M27" s="68">
        <v>-4.7955494127027001E-2</v>
      </c>
      <c r="N27" s="67">
        <v>517094.57990000001</v>
      </c>
      <c r="O27" s="67">
        <v>517094.57990000001</v>
      </c>
      <c r="P27" s="67">
        <v>58153</v>
      </c>
      <c r="Q27" s="67">
        <v>42697</v>
      </c>
      <c r="R27" s="68">
        <v>36.1992645853339</v>
      </c>
      <c r="S27" s="67">
        <v>8.8919673946314006</v>
      </c>
      <c r="T27" s="67">
        <v>8.3206211982106506</v>
      </c>
      <c r="U27" s="69">
        <v>6.4254193820561198</v>
      </c>
    </row>
    <row r="28" spans="1:21" ht="12" thickBot="1" x14ac:dyDescent="0.2">
      <c r="A28" s="52"/>
      <c r="B28" s="41" t="s">
        <v>26</v>
      </c>
      <c r="C28" s="42"/>
      <c r="D28" s="67">
        <v>4120073.8568000002</v>
      </c>
      <c r="E28" s="67">
        <v>1642392</v>
      </c>
      <c r="F28" s="68">
        <v>250.85812989834301</v>
      </c>
      <c r="G28" s="67">
        <v>2027453.1628</v>
      </c>
      <c r="H28" s="68">
        <v>103.214255815903</v>
      </c>
      <c r="I28" s="67">
        <v>-321614.86</v>
      </c>
      <c r="J28" s="68">
        <v>-7.8060459879666704</v>
      </c>
      <c r="K28" s="67">
        <v>51614.5982</v>
      </c>
      <c r="L28" s="68">
        <v>2.5457849851741101</v>
      </c>
      <c r="M28" s="68">
        <v>-7.2310832829461003</v>
      </c>
      <c r="N28" s="67">
        <v>4120073.8568000002</v>
      </c>
      <c r="O28" s="67">
        <v>4120073.8568000002</v>
      </c>
      <c r="P28" s="67">
        <v>82551</v>
      </c>
      <c r="Q28" s="67">
        <v>59931</v>
      </c>
      <c r="R28" s="68">
        <v>37.743404915653002</v>
      </c>
      <c r="S28" s="67">
        <v>49.909436067400797</v>
      </c>
      <c r="T28" s="67">
        <v>33.419213971066704</v>
      </c>
      <c r="U28" s="69">
        <v>33.040289363447499</v>
      </c>
    </row>
    <row r="29" spans="1:21" ht="12" thickBot="1" x14ac:dyDescent="0.2">
      <c r="A29" s="52"/>
      <c r="B29" s="41" t="s">
        <v>27</v>
      </c>
      <c r="C29" s="42"/>
      <c r="D29" s="67">
        <v>966201.2415</v>
      </c>
      <c r="E29" s="67">
        <v>843820</v>
      </c>
      <c r="F29" s="68">
        <v>114.503240205257</v>
      </c>
      <c r="G29" s="67">
        <v>895868.11780000001</v>
      </c>
      <c r="H29" s="68">
        <v>7.8508345483616901</v>
      </c>
      <c r="I29" s="67">
        <v>142447.83309999999</v>
      </c>
      <c r="J29" s="68">
        <v>14.7430811493115</v>
      </c>
      <c r="K29" s="67">
        <v>114099.3548</v>
      </c>
      <c r="L29" s="68">
        <v>12.736177628488001</v>
      </c>
      <c r="M29" s="68">
        <v>0.24845432605373499</v>
      </c>
      <c r="N29" s="67">
        <v>966201.2415</v>
      </c>
      <c r="O29" s="67">
        <v>966201.2415</v>
      </c>
      <c r="P29" s="67">
        <v>127301</v>
      </c>
      <c r="Q29" s="67">
        <v>110802</v>
      </c>
      <c r="R29" s="68">
        <v>14.890525441778999</v>
      </c>
      <c r="S29" s="67">
        <v>7.5898951422219803</v>
      </c>
      <c r="T29" s="67">
        <v>7.3542937690655403</v>
      </c>
      <c r="U29" s="69">
        <v>3.1041452976841</v>
      </c>
    </row>
    <row r="30" spans="1:21" ht="12" thickBot="1" x14ac:dyDescent="0.2">
      <c r="A30" s="52"/>
      <c r="B30" s="41" t="s">
        <v>28</v>
      </c>
      <c r="C30" s="42"/>
      <c r="D30" s="67">
        <v>1891107.2704</v>
      </c>
      <c r="E30" s="67">
        <v>1413347</v>
      </c>
      <c r="F30" s="68">
        <v>133.80346584384401</v>
      </c>
      <c r="G30" s="67">
        <v>1620655.6074000001</v>
      </c>
      <c r="H30" s="68">
        <v>16.6877936166761</v>
      </c>
      <c r="I30" s="67">
        <v>171088.04560000001</v>
      </c>
      <c r="J30" s="68">
        <v>9.0469773067824004</v>
      </c>
      <c r="K30" s="67">
        <v>228587.9816</v>
      </c>
      <c r="L30" s="68">
        <v>14.1046611356697</v>
      </c>
      <c r="M30" s="68">
        <v>-0.25154400330905202</v>
      </c>
      <c r="N30" s="67">
        <v>1891107.2704</v>
      </c>
      <c r="O30" s="67">
        <v>1891107.2704</v>
      </c>
      <c r="P30" s="67">
        <v>107408</v>
      </c>
      <c r="Q30" s="67">
        <v>74150</v>
      </c>
      <c r="R30" s="68">
        <v>44.852326365475399</v>
      </c>
      <c r="S30" s="67">
        <v>17.606763652614301</v>
      </c>
      <c r="T30" s="67">
        <v>15.9472928199595</v>
      </c>
      <c r="U30" s="69">
        <v>9.4251894635297297</v>
      </c>
    </row>
    <row r="31" spans="1:21" ht="12" thickBot="1" x14ac:dyDescent="0.2">
      <c r="A31" s="52"/>
      <c r="B31" s="41" t="s">
        <v>29</v>
      </c>
      <c r="C31" s="42"/>
      <c r="D31" s="67">
        <v>18488996.011999998</v>
      </c>
      <c r="E31" s="67">
        <v>13582507</v>
      </c>
      <c r="F31" s="68">
        <v>136.123589054657</v>
      </c>
      <c r="G31" s="67">
        <v>20841982.173099998</v>
      </c>
      <c r="H31" s="68">
        <v>-11.2896467406872</v>
      </c>
      <c r="I31" s="67">
        <v>-1550065.0785999999</v>
      </c>
      <c r="J31" s="68">
        <v>-8.3837168745882895</v>
      </c>
      <c r="K31" s="67">
        <v>-1413064.9981</v>
      </c>
      <c r="L31" s="68">
        <v>-6.7798973550787904</v>
      </c>
      <c r="M31" s="68">
        <v>9.6952426593405E-2</v>
      </c>
      <c r="N31" s="67">
        <v>18488996.011999998</v>
      </c>
      <c r="O31" s="67">
        <v>18488996.011999998</v>
      </c>
      <c r="P31" s="67">
        <v>148998</v>
      </c>
      <c r="Q31" s="67">
        <v>22081</v>
      </c>
      <c r="R31" s="68">
        <v>574.77922195552696</v>
      </c>
      <c r="S31" s="67">
        <v>124.088887179694</v>
      </c>
      <c r="T31" s="67">
        <v>24.630016688555799</v>
      </c>
      <c r="U31" s="69">
        <v>80.1513114926328</v>
      </c>
    </row>
    <row r="32" spans="1:21" ht="12" thickBot="1" x14ac:dyDescent="0.2">
      <c r="A32" s="52"/>
      <c r="B32" s="41" t="s">
        <v>30</v>
      </c>
      <c r="C32" s="42"/>
      <c r="D32" s="67">
        <v>186978.11079999999</v>
      </c>
      <c r="E32" s="67">
        <v>257489</v>
      </c>
      <c r="F32" s="68">
        <v>72.615960604142302</v>
      </c>
      <c r="G32" s="67">
        <v>216239.9657</v>
      </c>
      <c r="H32" s="68">
        <v>-13.532121504586399</v>
      </c>
      <c r="I32" s="67">
        <v>49707.224699999999</v>
      </c>
      <c r="J32" s="68">
        <v>26.584515421256501</v>
      </c>
      <c r="K32" s="67">
        <v>50131.4185</v>
      </c>
      <c r="L32" s="68">
        <v>23.183234578176801</v>
      </c>
      <c r="M32" s="68">
        <v>-8.4616356905999994E-3</v>
      </c>
      <c r="N32" s="67">
        <v>186978.11079999999</v>
      </c>
      <c r="O32" s="67">
        <v>186978.11079999999</v>
      </c>
      <c r="P32" s="67">
        <v>34860</v>
      </c>
      <c r="Q32" s="67">
        <v>27851</v>
      </c>
      <c r="R32" s="68">
        <v>25.166062259882899</v>
      </c>
      <c r="S32" s="67">
        <v>5.3636864830751598</v>
      </c>
      <c r="T32" s="67">
        <v>4.91039294818858</v>
      </c>
      <c r="U32" s="69">
        <v>8.4511564260313907</v>
      </c>
    </row>
    <row r="33" spans="1:21" ht="12" thickBot="1" x14ac:dyDescent="0.2">
      <c r="A33" s="52"/>
      <c r="B33" s="41" t="s">
        <v>31</v>
      </c>
      <c r="C33" s="42"/>
      <c r="D33" s="70"/>
      <c r="E33" s="70"/>
      <c r="F33" s="70"/>
      <c r="G33" s="67">
        <v>9.2852999999999994</v>
      </c>
      <c r="H33" s="70"/>
      <c r="I33" s="70"/>
      <c r="J33" s="70"/>
      <c r="K33" s="67">
        <v>3.0024999999999999</v>
      </c>
      <c r="L33" s="68">
        <v>32.336058070283102</v>
      </c>
      <c r="M33" s="70"/>
      <c r="N33" s="70"/>
      <c r="O33" s="70"/>
      <c r="P33" s="70"/>
      <c r="Q33" s="70"/>
      <c r="R33" s="70"/>
      <c r="S33" s="70"/>
      <c r="T33" s="70"/>
      <c r="U33" s="71"/>
    </row>
    <row r="34" spans="1:21" ht="12" thickBot="1" x14ac:dyDescent="0.2">
      <c r="A34" s="52"/>
      <c r="B34" s="41" t="s">
        <v>32</v>
      </c>
      <c r="C34" s="42"/>
      <c r="D34" s="67">
        <v>701978.61569999997</v>
      </c>
      <c r="E34" s="67">
        <v>491975</v>
      </c>
      <c r="F34" s="68">
        <v>142.68583072310599</v>
      </c>
      <c r="G34" s="67">
        <v>752683.06590000005</v>
      </c>
      <c r="H34" s="68">
        <v>-6.7364940832528903</v>
      </c>
      <c r="I34" s="67">
        <v>10699.007900000001</v>
      </c>
      <c r="J34" s="68">
        <v>1.5241216271711</v>
      </c>
      <c r="K34" s="67">
        <v>30510.0949</v>
      </c>
      <c r="L34" s="68">
        <v>4.05351153523275</v>
      </c>
      <c r="M34" s="68">
        <v>-0.64932892096641803</v>
      </c>
      <c r="N34" s="67">
        <v>701978.61569999997</v>
      </c>
      <c r="O34" s="67">
        <v>701978.61569999997</v>
      </c>
      <c r="P34" s="67">
        <v>33266</v>
      </c>
      <c r="Q34" s="67">
        <v>23959</v>
      </c>
      <c r="R34" s="68">
        <v>38.845527776618397</v>
      </c>
      <c r="S34" s="67">
        <v>21.101984479648898</v>
      </c>
      <c r="T34" s="67">
        <v>18.645567707333399</v>
      </c>
      <c r="U34" s="69">
        <v>11.6406908302134</v>
      </c>
    </row>
    <row r="35" spans="1:21" ht="12" thickBot="1" x14ac:dyDescent="0.2">
      <c r="A35" s="52"/>
      <c r="B35" s="41" t="s">
        <v>36</v>
      </c>
      <c r="C35" s="42"/>
      <c r="D35" s="70"/>
      <c r="E35" s="67">
        <v>903375</v>
      </c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1"/>
    </row>
    <row r="36" spans="1:21" ht="12" thickBot="1" x14ac:dyDescent="0.2">
      <c r="A36" s="52"/>
      <c r="B36" s="41" t="s">
        <v>37</v>
      </c>
      <c r="C36" s="42"/>
      <c r="D36" s="70"/>
      <c r="E36" s="67">
        <v>585329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</row>
    <row r="37" spans="1:21" ht="12" thickBot="1" x14ac:dyDescent="0.2">
      <c r="A37" s="52"/>
      <c r="B37" s="41" t="s">
        <v>38</v>
      </c>
      <c r="C37" s="42"/>
      <c r="D37" s="70"/>
      <c r="E37" s="67">
        <v>486104</v>
      </c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1"/>
    </row>
    <row r="38" spans="1:21" ht="12" customHeight="1" thickBot="1" x14ac:dyDescent="0.2">
      <c r="A38" s="52"/>
      <c r="B38" s="41" t="s">
        <v>33</v>
      </c>
      <c r="C38" s="42"/>
      <c r="D38" s="67">
        <v>442861.11479999998</v>
      </c>
      <c r="E38" s="67">
        <v>570596</v>
      </c>
      <c r="F38" s="68">
        <v>77.613778365077906</v>
      </c>
      <c r="G38" s="67">
        <v>1014639.7746</v>
      </c>
      <c r="H38" s="68">
        <v>-56.352872626682803</v>
      </c>
      <c r="I38" s="67">
        <v>22273.276399999999</v>
      </c>
      <c r="J38" s="68">
        <v>5.0294044014360599</v>
      </c>
      <c r="K38" s="67">
        <v>45942.515200000002</v>
      </c>
      <c r="L38" s="68">
        <v>4.5279631599413603</v>
      </c>
      <c r="M38" s="68">
        <v>-0.51519248994012401</v>
      </c>
      <c r="N38" s="67">
        <v>442861.11479999998</v>
      </c>
      <c r="O38" s="67">
        <v>442861.11479999998</v>
      </c>
      <c r="P38" s="67">
        <v>528</v>
      </c>
      <c r="Q38" s="67">
        <v>453</v>
      </c>
      <c r="R38" s="68">
        <v>16.5562913907285</v>
      </c>
      <c r="S38" s="67">
        <v>838.752111363636</v>
      </c>
      <c r="T38" s="67">
        <v>1269.3373732891801</v>
      </c>
      <c r="U38" s="69">
        <v>-51.336414667917197</v>
      </c>
    </row>
    <row r="39" spans="1:21" ht="12" thickBot="1" x14ac:dyDescent="0.2">
      <c r="A39" s="52"/>
      <c r="B39" s="41" t="s">
        <v>34</v>
      </c>
      <c r="C39" s="42"/>
      <c r="D39" s="67">
        <v>945023.35419999994</v>
      </c>
      <c r="E39" s="67">
        <v>1235526</v>
      </c>
      <c r="F39" s="68">
        <v>76.487532775514197</v>
      </c>
      <c r="G39" s="67">
        <v>2076719.3177</v>
      </c>
      <c r="H39" s="68">
        <v>-54.494411153904601</v>
      </c>
      <c r="I39" s="67">
        <v>36352.3056</v>
      </c>
      <c r="J39" s="68">
        <v>3.8467097599692299</v>
      </c>
      <c r="K39" s="67">
        <v>81932.425199999998</v>
      </c>
      <c r="L39" s="68">
        <v>3.9452816036180298</v>
      </c>
      <c r="M39" s="68">
        <v>-0.55631356558453204</v>
      </c>
      <c r="N39" s="67">
        <v>945023.35419999994</v>
      </c>
      <c r="O39" s="67">
        <v>945023.35419999994</v>
      </c>
      <c r="P39" s="67">
        <v>3545</v>
      </c>
      <c r="Q39" s="67">
        <v>3133</v>
      </c>
      <c r="R39" s="68">
        <v>13.150335142036401</v>
      </c>
      <c r="S39" s="67">
        <v>266.579225444288</v>
      </c>
      <c r="T39" s="67">
        <v>214.81969332907801</v>
      </c>
      <c r="U39" s="69">
        <v>19.416191201301</v>
      </c>
    </row>
    <row r="40" spans="1:21" ht="12" thickBot="1" x14ac:dyDescent="0.2">
      <c r="A40" s="52"/>
      <c r="B40" s="41" t="s">
        <v>39</v>
      </c>
      <c r="C40" s="42"/>
      <c r="D40" s="70"/>
      <c r="E40" s="67">
        <v>388749</v>
      </c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1"/>
    </row>
    <row r="41" spans="1:21" ht="12" thickBot="1" x14ac:dyDescent="0.2">
      <c r="A41" s="52"/>
      <c r="B41" s="41" t="s">
        <v>40</v>
      </c>
      <c r="C41" s="42"/>
      <c r="D41" s="70"/>
      <c r="E41" s="67">
        <v>81750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1"/>
    </row>
    <row r="42" spans="1:21" ht="12" thickBot="1" x14ac:dyDescent="0.2">
      <c r="A42" s="53"/>
      <c r="B42" s="41" t="s">
        <v>35</v>
      </c>
      <c r="C42" s="42"/>
      <c r="D42" s="72">
        <v>17474.791799999999</v>
      </c>
      <c r="E42" s="72">
        <v>105769</v>
      </c>
      <c r="F42" s="73">
        <v>16.521657385434299</v>
      </c>
      <c r="G42" s="72">
        <v>46813.259700000002</v>
      </c>
      <c r="H42" s="73">
        <v>-62.671277514135603</v>
      </c>
      <c r="I42" s="72">
        <v>1755.0044</v>
      </c>
      <c r="J42" s="73">
        <v>10.0430632884565</v>
      </c>
      <c r="K42" s="72">
        <v>5625.0747000000001</v>
      </c>
      <c r="L42" s="73">
        <v>12.0159859322935</v>
      </c>
      <c r="M42" s="73">
        <v>-0.68800336109314197</v>
      </c>
      <c r="N42" s="72">
        <v>17474.791799999999</v>
      </c>
      <c r="O42" s="72">
        <v>17474.791799999999</v>
      </c>
      <c r="P42" s="72">
        <v>38</v>
      </c>
      <c r="Q42" s="72">
        <v>41</v>
      </c>
      <c r="R42" s="73">
        <v>-7.3170731707316996</v>
      </c>
      <c r="S42" s="72">
        <v>459.86294210526302</v>
      </c>
      <c r="T42" s="72">
        <v>646.65698292682896</v>
      </c>
      <c r="U42" s="74">
        <v>-40.619502838480301</v>
      </c>
    </row>
  </sheetData>
  <mergeCells count="40">
    <mergeCell ref="B18:C18"/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37:C37"/>
    <mergeCell ref="B38:C38"/>
    <mergeCell ref="B39:C39"/>
    <mergeCell ref="B40:C40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3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214812</v>
      </c>
      <c r="D2" s="32">
        <v>2172846.6595290601</v>
      </c>
      <c r="E2" s="32">
        <v>2257174.5850264998</v>
      </c>
      <c r="F2" s="32">
        <v>-84327.925497435906</v>
      </c>
      <c r="G2" s="32">
        <v>2257174.5850264998</v>
      </c>
      <c r="H2" s="32">
        <v>-3.8809883397714302E-2</v>
      </c>
    </row>
    <row r="3" spans="1:8" ht="14.25" x14ac:dyDescent="0.2">
      <c r="A3" s="32">
        <v>2</v>
      </c>
      <c r="B3" s="33">
        <v>13</v>
      </c>
      <c r="C3" s="32">
        <v>63204.995999999999</v>
      </c>
      <c r="D3" s="32">
        <v>494544.97121366003</v>
      </c>
      <c r="E3" s="32">
        <v>446737.40840745799</v>
      </c>
      <c r="F3" s="32">
        <v>47807.562806202302</v>
      </c>
      <c r="G3" s="32">
        <v>446737.40840745799</v>
      </c>
      <c r="H3" s="32">
        <v>9.6669798681559699E-2</v>
      </c>
    </row>
    <row r="4" spans="1:8" ht="14.25" x14ac:dyDescent="0.2">
      <c r="A4" s="32">
        <v>3</v>
      </c>
      <c r="B4" s="33">
        <v>14</v>
      </c>
      <c r="C4" s="32">
        <v>232947</v>
      </c>
      <c r="D4" s="32">
        <v>605991.440376068</v>
      </c>
      <c r="E4" s="32">
        <v>499944.14237264998</v>
      </c>
      <c r="F4" s="32">
        <v>106047.298003419</v>
      </c>
      <c r="G4" s="32">
        <v>499944.14237264998</v>
      </c>
      <c r="H4" s="32">
        <v>0.174998013070296</v>
      </c>
    </row>
    <row r="5" spans="1:8" ht="14.25" x14ac:dyDescent="0.2">
      <c r="A5" s="32">
        <v>4</v>
      </c>
      <c r="B5" s="33">
        <v>15</v>
      </c>
      <c r="C5" s="32">
        <v>9389</v>
      </c>
      <c r="D5" s="32">
        <v>166529.064075214</v>
      </c>
      <c r="E5" s="32">
        <v>170169.14022991501</v>
      </c>
      <c r="F5" s="32">
        <v>-3640.0761547008501</v>
      </c>
      <c r="G5" s="32">
        <v>170169.14022991501</v>
      </c>
      <c r="H5" s="32">
        <v>-2.1858503648689201E-2</v>
      </c>
    </row>
    <row r="6" spans="1:8" ht="14.25" x14ac:dyDescent="0.2">
      <c r="A6" s="32">
        <v>5</v>
      </c>
      <c r="B6" s="33">
        <v>16</v>
      </c>
      <c r="C6" s="32">
        <v>20656</v>
      </c>
      <c r="D6" s="32">
        <v>2238886.2735478599</v>
      </c>
      <c r="E6" s="32">
        <v>2159629.3417692301</v>
      </c>
      <c r="F6" s="32">
        <v>79256.931778632497</v>
      </c>
      <c r="G6" s="32">
        <v>2159629.3417692301</v>
      </c>
      <c r="H6" s="32">
        <v>3.5400159764719802E-2</v>
      </c>
    </row>
    <row r="7" spans="1:8" ht="14.25" x14ac:dyDescent="0.2">
      <c r="A7" s="32">
        <v>6</v>
      </c>
      <c r="B7" s="33">
        <v>17</v>
      </c>
      <c r="C7" s="32">
        <v>52775</v>
      </c>
      <c r="D7" s="32">
        <v>1247830.61074444</v>
      </c>
      <c r="E7" s="32">
        <v>1305249.7502683799</v>
      </c>
      <c r="F7" s="32">
        <v>-57419.139523931597</v>
      </c>
      <c r="G7" s="32">
        <v>1305249.7502683799</v>
      </c>
      <c r="H7" s="32">
        <v>-4.6015171474015903E-2</v>
      </c>
    </row>
    <row r="8" spans="1:8" ht="14.25" x14ac:dyDescent="0.2">
      <c r="A8" s="32">
        <v>7</v>
      </c>
      <c r="B8" s="33">
        <v>18</v>
      </c>
      <c r="C8" s="32">
        <v>311599</v>
      </c>
      <c r="D8" s="32">
        <v>606569.18414957298</v>
      </c>
      <c r="E8" s="32">
        <v>509581.79988888901</v>
      </c>
      <c r="F8" s="32">
        <v>96987.384260683801</v>
      </c>
      <c r="G8" s="32">
        <v>509581.79988888901</v>
      </c>
      <c r="H8" s="32">
        <v>0.15989500751948499</v>
      </c>
    </row>
    <row r="9" spans="1:8" ht="14.25" x14ac:dyDescent="0.2">
      <c r="A9" s="32">
        <v>8</v>
      </c>
      <c r="B9" s="33">
        <v>19</v>
      </c>
      <c r="C9" s="32">
        <v>88280</v>
      </c>
      <c r="D9" s="32">
        <v>428304.87426923099</v>
      </c>
      <c r="E9" s="32">
        <v>397580.65922136803</v>
      </c>
      <c r="F9" s="32">
        <v>30724.215047863199</v>
      </c>
      <c r="G9" s="32">
        <v>397580.65922136803</v>
      </c>
      <c r="H9" s="32">
        <v>7.1734451073629704E-2</v>
      </c>
    </row>
    <row r="10" spans="1:8" ht="14.25" x14ac:dyDescent="0.2">
      <c r="A10" s="32">
        <v>9</v>
      </c>
      <c r="B10" s="33">
        <v>21</v>
      </c>
      <c r="C10" s="32">
        <v>1032000</v>
      </c>
      <c r="D10" s="32">
        <v>3483667.9682914498</v>
      </c>
      <c r="E10" s="32">
        <v>3706533.2140495698</v>
      </c>
      <c r="F10" s="32">
        <v>-222865.24575812</v>
      </c>
      <c r="G10" s="32">
        <v>3706533.2140495698</v>
      </c>
      <c r="H10" s="35">
        <v>-6.3974307478970996E-2</v>
      </c>
    </row>
    <row r="11" spans="1:8" ht="14.25" x14ac:dyDescent="0.2">
      <c r="A11" s="32">
        <v>10</v>
      </c>
      <c r="B11" s="33">
        <v>22</v>
      </c>
      <c r="C11" s="32">
        <v>533689</v>
      </c>
      <c r="D11" s="32">
        <v>8045638.08405641</v>
      </c>
      <c r="E11" s="32">
        <v>8130963.5821179496</v>
      </c>
      <c r="F11" s="32">
        <v>-85325.498061538499</v>
      </c>
      <c r="G11" s="32">
        <v>8130963.5821179496</v>
      </c>
      <c r="H11" s="32">
        <v>-1.06051872045579E-2</v>
      </c>
    </row>
    <row r="12" spans="1:8" ht="14.25" x14ac:dyDescent="0.2">
      <c r="A12" s="32">
        <v>11</v>
      </c>
      <c r="B12" s="33">
        <v>23</v>
      </c>
      <c r="C12" s="32">
        <v>632178.21</v>
      </c>
      <c r="D12" s="32">
        <v>5537349.7505880296</v>
      </c>
      <c r="E12" s="32">
        <v>6145443.3518863199</v>
      </c>
      <c r="F12" s="32">
        <v>-608093.601298291</v>
      </c>
      <c r="G12" s="32">
        <v>6145443.3518863199</v>
      </c>
      <c r="H12" s="32">
        <v>-0.109816722563662</v>
      </c>
    </row>
    <row r="13" spans="1:8" ht="14.25" x14ac:dyDescent="0.2">
      <c r="A13" s="32">
        <v>12</v>
      </c>
      <c r="B13" s="33">
        <v>24</v>
      </c>
      <c r="C13" s="32">
        <v>95262.297999999995</v>
      </c>
      <c r="D13" s="32">
        <v>3557238.6611529901</v>
      </c>
      <c r="E13" s="32">
        <v>3999511.2827470098</v>
      </c>
      <c r="F13" s="32">
        <v>-442272.62159401702</v>
      </c>
      <c r="G13" s="32">
        <v>3999511.2827470098</v>
      </c>
      <c r="H13" s="32">
        <v>-0.12433032015081801</v>
      </c>
    </row>
    <row r="14" spans="1:8" ht="14.25" x14ac:dyDescent="0.2">
      <c r="A14" s="32">
        <v>13</v>
      </c>
      <c r="B14" s="33">
        <v>25</v>
      </c>
      <c r="C14" s="32">
        <v>186608</v>
      </c>
      <c r="D14" s="32">
        <v>4012703.0041999999</v>
      </c>
      <c r="E14" s="32">
        <v>3808364.1272999998</v>
      </c>
      <c r="F14" s="32">
        <v>204338.8769</v>
      </c>
      <c r="G14" s="32">
        <v>3808364.1272999998</v>
      </c>
      <c r="H14" s="32">
        <v>5.0923000452842697E-2</v>
      </c>
    </row>
    <row r="15" spans="1:8" ht="14.25" x14ac:dyDescent="0.2">
      <c r="A15" s="32">
        <v>14</v>
      </c>
      <c r="B15" s="33">
        <v>26</v>
      </c>
      <c r="C15" s="32">
        <v>197424</v>
      </c>
      <c r="D15" s="32">
        <v>870371.08281440102</v>
      </c>
      <c r="E15" s="32">
        <v>843330.32461080095</v>
      </c>
      <c r="F15" s="32">
        <v>27040.7582036003</v>
      </c>
      <c r="G15" s="32">
        <v>843330.32461080095</v>
      </c>
      <c r="H15" s="32">
        <v>3.1068079739232899E-2</v>
      </c>
    </row>
    <row r="16" spans="1:8" ht="14.25" x14ac:dyDescent="0.2">
      <c r="A16" s="32">
        <v>15</v>
      </c>
      <c r="B16" s="33">
        <v>27</v>
      </c>
      <c r="C16" s="32">
        <v>279780.07900000003</v>
      </c>
      <c r="D16" s="32">
        <v>2167199.8002333301</v>
      </c>
      <c r="E16" s="32">
        <v>1942213.2704</v>
      </c>
      <c r="F16" s="32">
        <v>224986.52983333301</v>
      </c>
      <c r="G16" s="32">
        <v>1942213.2704</v>
      </c>
      <c r="H16" s="32">
        <v>0.103814392105938</v>
      </c>
    </row>
    <row r="17" spans="1:8" ht="14.25" x14ac:dyDescent="0.2">
      <c r="A17" s="32">
        <v>16</v>
      </c>
      <c r="B17" s="33">
        <v>29</v>
      </c>
      <c r="C17" s="32">
        <v>607184</v>
      </c>
      <c r="D17" s="32">
        <v>8691731.8658042699</v>
      </c>
      <c r="E17" s="32">
        <v>8919753.0763521399</v>
      </c>
      <c r="F17" s="32">
        <v>-228021.21054786301</v>
      </c>
      <c r="G17" s="32">
        <v>8919753.0763521399</v>
      </c>
      <c r="H17" s="32">
        <v>-2.62342665499108E-2</v>
      </c>
    </row>
    <row r="18" spans="1:8" ht="14.25" x14ac:dyDescent="0.2">
      <c r="A18" s="32">
        <v>17</v>
      </c>
      <c r="B18" s="33">
        <v>31</v>
      </c>
      <c r="C18" s="32">
        <v>58207.387999999999</v>
      </c>
      <c r="D18" s="32">
        <v>688382.49214275798</v>
      </c>
      <c r="E18" s="32">
        <v>589749.69932678004</v>
      </c>
      <c r="F18" s="32">
        <v>98632.792815978202</v>
      </c>
      <c r="G18" s="32">
        <v>589749.69932678004</v>
      </c>
      <c r="H18" s="32">
        <v>0.143281960162815</v>
      </c>
    </row>
    <row r="19" spans="1:8" ht="14.25" x14ac:dyDescent="0.2">
      <c r="A19" s="32">
        <v>18</v>
      </c>
      <c r="B19" s="33">
        <v>32</v>
      </c>
      <c r="C19" s="32">
        <v>102919.079</v>
      </c>
      <c r="D19" s="32">
        <v>1619445.0359946699</v>
      </c>
      <c r="E19" s="32">
        <v>1589574.04692607</v>
      </c>
      <c r="F19" s="32">
        <v>29870.989068594801</v>
      </c>
      <c r="G19" s="32">
        <v>1589574.04692607</v>
      </c>
      <c r="H19" s="32">
        <v>1.84452009204795E-2</v>
      </c>
    </row>
    <row r="20" spans="1:8" ht="14.25" x14ac:dyDescent="0.2">
      <c r="A20" s="32">
        <v>19</v>
      </c>
      <c r="B20" s="33">
        <v>33</v>
      </c>
      <c r="C20" s="32">
        <v>146880.16</v>
      </c>
      <c r="D20" s="32">
        <v>1329560.3244903299</v>
      </c>
      <c r="E20" s="32">
        <v>1126683.0787315799</v>
      </c>
      <c r="F20" s="32">
        <v>202877.24575875001</v>
      </c>
      <c r="G20" s="32">
        <v>1126683.0787315799</v>
      </c>
      <c r="H20" s="32">
        <v>0.152589726108532</v>
      </c>
    </row>
    <row r="21" spans="1:8" ht="14.25" x14ac:dyDescent="0.2">
      <c r="A21" s="32">
        <v>20</v>
      </c>
      <c r="B21" s="33">
        <v>34</v>
      </c>
      <c r="C21" s="32">
        <v>81358.197</v>
      </c>
      <c r="D21" s="32">
        <v>517094.54358388198</v>
      </c>
      <c r="E21" s="32">
        <v>400445.97520271101</v>
      </c>
      <c r="F21" s="32">
        <v>116648.568381171</v>
      </c>
      <c r="G21" s="32">
        <v>400445.97520271101</v>
      </c>
      <c r="H21" s="32">
        <v>0.22558460503702499</v>
      </c>
    </row>
    <row r="22" spans="1:8" ht="14.25" x14ac:dyDescent="0.2">
      <c r="A22" s="32">
        <v>21</v>
      </c>
      <c r="B22" s="33">
        <v>35</v>
      </c>
      <c r="C22" s="32">
        <v>282139.92300000001</v>
      </c>
      <c r="D22" s="32">
        <v>4120073.8501964598</v>
      </c>
      <c r="E22" s="32">
        <v>4441688.6937955804</v>
      </c>
      <c r="F22" s="32">
        <v>-321614.84359911497</v>
      </c>
      <c r="G22" s="32">
        <v>4441688.6937955804</v>
      </c>
      <c r="H22" s="32">
        <v>-7.8060456024053898E-2</v>
      </c>
    </row>
    <row r="23" spans="1:8" ht="14.25" x14ac:dyDescent="0.2">
      <c r="A23" s="32">
        <v>22</v>
      </c>
      <c r="B23" s="33">
        <v>36</v>
      </c>
      <c r="C23" s="32">
        <v>276101.15899999999</v>
      </c>
      <c r="D23" s="32">
        <v>966201.238618584</v>
      </c>
      <c r="E23" s="32">
        <v>823753.36324183003</v>
      </c>
      <c r="F23" s="32">
        <v>142447.875376754</v>
      </c>
      <c r="G23" s="32">
        <v>823753.36324183003</v>
      </c>
      <c r="H23" s="32">
        <v>0.14743085568842501</v>
      </c>
    </row>
    <row r="24" spans="1:8" ht="14.25" x14ac:dyDescent="0.2">
      <c r="A24" s="32">
        <v>23</v>
      </c>
      <c r="B24" s="33">
        <v>37</v>
      </c>
      <c r="C24" s="32">
        <v>185262.005</v>
      </c>
      <c r="D24" s="32">
        <v>1891107.3200513299</v>
      </c>
      <c r="E24" s="32">
        <v>1720019.19671873</v>
      </c>
      <c r="F24" s="32">
        <v>171088.123332602</v>
      </c>
      <c r="G24" s="32">
        <v>1720019.19671873</v>
      </c>
      <c r="H24" s="32">
        <v>9.0469811796803801E-2</v>
      </c>
    </row>
    <row r="25" spans="1:8" ht="14.25" x14ac:dyDescent="0.2">
      <c r="A25" s="32">
        <v>24</v>
      </c>
      <c r="B25" s="33">
        <v>38</v>
      </c>
      <c r="C25" s="32">
        <v>4776824.8880000003</v>
      </c>
      <c r="D25" s="32">
        <v>18488995.704351299</v>
      </c>
      <c r="E25" s="32">
        <v>20039060.289914198</v>
      </c>
      <c r="F25" s="32">
        <v>-1550064.5855628301</v>
      </c>
      <c r="G25" s="32">
        <v>20039060.289914198</v>
      </c>
      <c r="H25" s="32">
        <v>-8.3837143474376402E-2</v>
      </c>
    </row>
    <row r="26" spans="1:8" ht="14.25" x14ac:dyDescent="0.2">
      <c r="A26" s="32">
        <v>25</v>
      </c>
      <c r="B26" s="33">
        <v>39</v>
      </c>
      <c r="C26" s="32">
        <v>133487.109</v>
      </c>
      <c r="D26" s="32">
        <v>186978.010872529</v>
      </c>
      <c r="E26" s="32">
        <v>137270.873752424</v>
      </c>
      <c r="F26" s="32">
        <v>49707.1371201047</v>
      </c>
      <c r="G26" s="32">
        <v>137270.873752424</v>
      </c>
      <c r="H26" s="32">
        <v>0.26584482789258201</v>
      </c>
    </row>
    <row r="27" spans="1:8" ht="14.25" x14ac:dyDescent="0.2">
      <c r="A27" s="32">
        <v>26</v>
      </c>
      <c r="B27" s="33">
        <v>42</v>
      </c>
      <c r="C27" s="32">
        <v>51819.584999999999</v>
      </c>
      <c r="D27" s="32">
        <v>701978.61490000004</v>
      </c>
      <c r="E27" s="32">
        <v>691279.60589999997</v>
      </c>
      <c r="F27" s="32">
        <v>10699.009</v>
      </c>
      <c r="G27" s="32">
        <v>691279.60589999997</v>
      </c>
      <c r="H27" s="32">
        <v>1.52412178560797E-2</v>
      </c>
    </row>
    <row r="28" spans="1:8" ht="14.25" x14ac:dyDescent="0.2">
      <c r="A28" s="32">
        <v>27</v>
      </c>
      <c r="B28" s="33">
        <v>75</v>
      </c>
      <c r="C28" s="32">
        <v>535</v>
      </c>
      <c r="D28" s="32">
        <v>442861.11111111101</v>
      </c>
      <c r="E28" s="32">
        <v>420587.83547008497</v>
      </c>
      <c r="F28" s="32">
        <v>22273.275641025601</v>
      </c>
      <c r="G28" s="32">
        <v>420587.83547008497</v>
      </c>
      <c r="H28" s="32">
        <v>5.0294042719495897E-2</v>
      </c>
    </row>
    <row r="29" spans="1:8" ht="14.25" x14ac:dyDescent="0.2">
      <c r="A29" s="32">
        <v>28</v>
      </c>
      <c r="B29" s="33">
        <v>76</v>
      </c>
      <c r="C29" s="32">
        <v>4056</v>
      </c>
      <c r="D29" s="32">
        <v>945023.33945384598</v>
      </c>
      <c r="E29" s="32">
        <v>908671.04832649603</v>
      </c>
      <c r="F29" s="32">
        <v>36352.2911273504</v>
      </c>
      <c r="G29" s="32">
        <v>908671.04832649603</v>
      </c>
      <c r="H29" s="32">
        <v>3.8467082885338399E-2</v>
      </c>
    </row>
    <row r="30" spans="1:8" ht="14.25" x14ac:dyDescent="0.2">
      <c r="A30" s="32">
        <v>29</v>
      </c>
      <c r="B30" s="33">
        <v>99</v>
      </c>
      <c r="C30" s="32">
        <v>39</v>
      </c>
      <c r="D30" s="32">
        <v>17474.7919219424</v>
      </c>
      <c r="E30" s="32">
        <v>15719.787837531199</v>
      </c>
      <c r="F30" s="32">
        <v>1755.00408441116</v>
      </c>
      <c r="G30" s="32">
        <v>15719.787837531199</v>
      </c>
      <c r="H30" s="32">
        <v>0.100430614124079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2015-01-14T00:49:32Z</dcterms:modified>
</cp:coreProperties>
</file>