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<sst xmlns="http://schemas.openxmlformats.org/spreadsheetml/2006/main" count="114" uniqueCount="72">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</sst>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6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10 2" xfId="61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b281c61d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b281c5f3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b281c61d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39483280.238399997</v>
      </c>
      <c r="F3" s="25">
        <f>RA!I7</f>
        <v>444328.10330000002</v>
      </c>
      <c r="G3" s="16">
        <f>E3-F3</f>
        <v>39038952.1351</v>
      </c>
      <c r="H3" s="27">
        <f>RA!J7</f>
        <v>1.12535762129475</v>
      </c>
      <c r="I3" s="20">
        <f>SUM(I4:I40)</f>
        <v>39483287.682179466</v>
      </c>
      <c r="J3" s="21">
        <f>SUM(J4:J40)</f>
        <v>39038952.158557355</v>
      </c>
      <c r="K3" s="22">
        <f>E3-I3</f>
        <v>-7.443779468536377</v>
      </c>
      <c r="L3" s="22">
        <f>G3-J3</f>
        <v>-2.3457355797290802E-2</v>
      </c>
    </row>
    <row r="4" spans="1:13" x14ac:dyDescent="0.15">
      <c r="A4" s="41">
        <f>RA!A8</f>
        <v>42007</v>
      </c>
      <c r="B4" s="12">
        <v>12</v>
      </c>
      <c r="C4" s="38" t="s">
        <v>6</v>
      </c>
      <c r="D4" s="38"/>
      <c r="E4" s="15">
        <f>VLOOKUP(C4,RA!B8:D38,3,0)</f>
        <v>1048475.167</v>
      </c>
      <c r="F4" s="25">
        <f>VLOOKUP(C4,RA!B8:I41,8,0)</f>
        <v>230434.16589999999</v>
      </c>
      <c r="G4" s="16">
        <f t="shared" ref="G4:G40" si="0">E4-F4</f>
        <v>818041.00109999999</v>
      </c>
      <c r="H4" s="27">
        <f>RA!J8</f>
        <v>21.978028011797399</v>
      </c>
      <c r="I4" s="20">
        <f>VLOOKUP(B4,RMS!B:D,3,FALSE)</f>
        <v>1048476.39255812</v>
      </c>
      <c r="J4" s="21">
        <f>VLOOKUP(B4,RMS!B:E,4,FALSE)</f>
        <v>818041.01866153802</v>
      </c>
      <c r="K4" s="22">
        <f t="shared" ref="K4:K40" si="1">E4-I4</f>
        <v>-1.2255581199424341</v>
      </c>
      <c r="L4" s="22">
        <f t="shared" ref="L4:L40" si="2">G4-J4</f>
        <v>-1.7561538028530777E-2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VLOOKUP(C5,RA!B8:D39,3,0)</f>
        <v>126864.49559999999</v>
      </c>
      <c r="F5" s="25">
        <f>VLOOKUP(C5,RA!B9:I42,8,0)</f>
        <v>29536.514899999998</v>
      </c>
      <c r="G5" s="16">
        <f t="shared" si="0"/>
        <v>97327.9807</v>
      </c>
      <c r="H5" s="27">
        <f>RA!J9</f>
        <v>23.281939332441599</v>
      </c>
      <c r="I5" s="20">
        <f>VLOOKUP(B5,RMS!B:D,3,FALSE)</f>
        <v>126864.558701452</v>
      </c>
      <c r="J5" s="21">
        <f>VLOOKUP(B5,RMS!B:E,4,FALSE)</f>
        <v>97327.9914196506</v>
      </c>
      <c r="K5" s="22">
        <f t="shared" si="1"/>
        <v>-6.3101452004048042E-2</v>
      </c>
      <c r="L5" s="22">
        <f t="shared" si="2"/>
        <v>-1.0719650599639863E-2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VLOOKUP(C6,RA!B10:D40,3,0)</f>
        <v>298363.22810000001</v>
      </c>
      <c r="F6" s="25">
        <f>VLOOKUP(C6,RA!B10:I43,8,0)</f>
        <v>68444.408100000001</v>
      </c>
      <c r="G6" s="16">
        <f t="shared" si="0"/>
        <v>229918.82</v>
      </c>
      <c r="H6" s="27">
        <f>RA!J10</f>
        <v>22.939960978388399</v>
      </c>
      <c r="I6" s="20">
        <f>VLOOKUP(B6,RMS!B:D,3,FALSE)</f>
        <v>298365.78968717903</v>
      </c>
      <c r="J6" s="21">
        <f>VLOOKUP(B6,RMS!B:E,4,FALSE)</f>
        <v>229918.81930512801</v>
      </c>
      <c r="K6" s="22">
        <f t="shared" si="1"/>
        <v>-2.5615871790214442</v>
      </c>
      <c r="L6" s="22">
        <f t="shared" si="2"/>
        <v>6.9487199652940035E-4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VLOOKUP(C7,RA!B10:D41,3,0)</f>
        <v>88597.223800000007</v>
      </c>
      <c r="F7" s="25">
        <f>VLOOKUP(C7,RA!B11:I44,8,0)</f>
        <v>22146.914000000001</v>
      </c>
      <c r="G7" s="16">
        <f t="shared" si="0"/>
        <v>66450.309800000003</v>
      </c>
      <c r="H7" s="27">
        <f>RA!J11</f>
        <v>24.997300197571199</v>
      </c>
      <c r="I7" s="20">
        <f>VLOOKUP(B7,RMS!B:D,3,FALSE)</f>
        <v>88597.287570085493</v>
      </c>
      <c r="J7" s="21">
        <f>VLOOKUP(B7,RMS!B:E,4,FALSE)</f>
        <v>66450.310486324801</v>
      </c>
      <c r="K7" s="22">
        <f t="shared" si="1"/>
        <v>-6.377008548588492E-2</v>
      </c>
      <c r="L7" s="22">
        <f t="shared" si="2"/>
        <v>-6.8632479815278202E-4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VLOOKUP(C8,RA!B12:D41,3,0)</f>
        <v>921873.53049999999</v>
      </c>
      <c r="F8" s="25">
        <f>VLOOKUP(C8,RA!B12:I45,8,0)</f>
        <v>37577.092900000003</v>
      </c>
      <c r="G8" s="16">
        <f t="shared" si="0"/>
        <v>884296.43759999995</v>
      </c>
      <c r="H8" s="27">
        <f>RA!J12</f>
        <v>4.0761657273768499</v>
      </c>
      <c r="I8" s="20">
        <f>VLOOKUP(B8,RMS!B:D,3,FALSE)</f>
        <v>921873.52513931599</v>
      </c>
      <c r="J8" s="21">
        <f>VLOOKUP(B8,RMS!B:E,4,FALSE)</f>
        <v>884296.43732393195</v>
      </c>
      <c r="K8" s="22">
        <f t="shared" si="1"/>
        <v>5.3606840083375573E-3</v>
      </c>
      <c r="L8" s="22">
        <f t="shared" si="2"/>
        <v>2.7606799267232418E-4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VLOOKUP(C9,RA!B12:D42,3,0)</f>
        <v>502393.25650000002</v>
      </c>
      <c r="F9" s="25">
        <f>VLOOKUP(C9,RA!B13:I46,8,0)</f>
        <v>72068.710000000006</v>
      </c>
      <c r="G9" s="16">
        <f t="shared" si="0"/>
        <v>430324.5465</v>
      </c>
      <c r="H9" s="27">
        <f>RA!J13</f>
        <v>14.345079092438001</v>
      </c>
      <c r="I9" s="20">
        <f>VLOOKUP(B9,RMS!B:D,3,FALSE)</f>
        <v>502393.54144786298</v>
      </c>
      <c r="J9" s="21">
        <f>VLOOKUP(B9,RMS!B:E,4,FALSE)</f>
        <v>430324.54598461499</v>
      </c>
      <c r="K9" s="22">
        <f t="shared" si="1"/>
        <v>-0.28494786296505481</v>
      </c>
      <c r="L9" s="22">
        <f t="shared" si="2"/>
        <v>5.1538500702008605E-4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VLOOKUP(C10,RA!B14:D43,3,0)</f>
        <v>345469.54399999999</v>
      </c>
      <c r="F10" s="25">
        <f>VLOOKUP(C10,RA!B14:I47,8,0)</f>
        <v>63601.639199999998</v>
      </c>
      <c r="G10" s="16">
        <f t="shared" si="0"/>
        <v>281867.90480000002</v>
      </c>
      <c r="H10" s="27">
        <f>RA!J14</f>
        <v>18.410201508240601</v>
      </c>
      <c r="I10" s="20">
        <f>VLOOKUP(B10,RMS!B:D,3,FALSE)</f>
        <v>345469.55088376103</v>
      </c>
      <c r="J10" s="21">
        <f>VLOOKUP(B10,RMS!B:E,4,FALSE)</f>
        <v>281867.90752905997</v>
      </c>
      <c r="K10" s="22">
        <f t="shared" si="1"/>
        <v>-6.8837610306218266E-3</v>
      </c>
      <c r="L10" s="22">
        <f t="shared" si="2"/>
        <v>-2.7290599537082016E-3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VLOOKUP(C11,RA!B14:D44,3,0)</f>
        <v>228294.61600000001</v>
      </c>
      <c r="F11" s="25">
        <f>VLOOKUP(C11,RA!B15:I48,8,0)</f>
        <v>18945.315699999999</v>
      </c>
      <c r="G11" s="16">
        <f t="shared" si="0"/>
        <v>209349.3003</v>
      </c>
      <c r="H11" s="27">
        <f>RA!J15</f>
        <v>8.2986257109103292</v>
      </c>
      <c r="I11" s="20">
        <f>VLOOKUP(B11,RMS!B:D,3,FALSE)</f>
        <v>228295.174228205</v>
      </c>
      <c r="J11" s="21">
        <f>VLOOKUP(B11,RMS!B:E,4,FALSE)</f>
        <v>209349.30062564099</v>
      </c>
      <c r="K11" s="22">
        <f t="shared" si="1"/>
        <v>-0.55822820498724468</v>
      </c>
      <c r="L11" s="22">
        <f t="shared" si="2"/>
        <v>-3.2564098364673555E-4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VLOOKUP(C12,RA!B16:D45,3,0)</f>
        <v>1369739.9240999999</v>
      </c>
      <c r="F12" s="25">
        <f>VLOOKUP(C12,RA!B16:I49,8,0)</f>
        <v>43455.132299999997</v>
      </c>
      <c r="G12" s="16">
        <f t="shared" si="0"/>
        <v>1326284.7918</v>
      </c>
      <c r="H12" s="27">
        <f>RA!J16</f>
        <v>3.17250972505256</v>
      </c>
      <c r="I12" s="20">
        <f>VLOOKUP(B12,RMS!B:D,3,FALSE)</f>
        <v>1369739.4900829101</v>
      </c>
      <c r="J12" s="21">
        <f>VLOOKUP(B12,RMS!B:E,4,FALSE)</f>
        <v>1326284.7915230801</v>
      </c>
      <c r="K12" s="22">
        <f t="shared" si="1"/>
        <v>0.43401708989404142</v>
      </c>
      <c r="L12" s="22">
        <f t="shared" si="2"/>
        <v>2.7691991999745369E-4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VLOOKUP(C13,RA!B16:D46,3,0)</f>
        <v>1264358.0774999999</v>
      </c>
      <c r="F13" s="25">
        <f>VLOOKUP(C13,RA!B17:I50,8,0)</f>
        <v>16823.511999999999</v>
      </c>
      <c r="G13" s="16">
        <f t="shared" si="0"/>
        <v>1247534.5654999998</v>
      </c>
      <c r="H13" s="27">
        <f>RA!J17</f>
        <v>1.3305971068943501</v>
      </c>
      <c r="I13" s="20">
        <f>VLOOKUP(B13,RMS!B:D,3,FALSE)</f>
        <v>1264358.1625991501</v>
      </c>
      <c r="J13" s="21">
        <f>VLOOKUP(B13,RMS!B:E,4,FALSE)</f>
        <v>1247534.5656940199</v>
      </c>
      <c r="K13" s="22">
        <f t="shared" si="1"/>
        <v>-8.5099150193855166E-2</v>
      </c>
      <c r="L13" s="22">
        <f t="shared" si="2"/>
        <v>-1.940201036632061E-4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VLOOKUP(C14,RA!B18:D47,3,0)</f>
        <v>5523126.6815999998</v>
      </c>
      <c r="F14" s="25">
        <f>VLOOKUP(C14,RA!B18:I51,8,0)</f>
        <v>-650456.17940000002</v>
      </c>
      <c r="G14" s="16">
        <f t="shared" si="0"/>
        <v>6173582.8609999996</v>
      </c>
      <c r="H14" s="27">
        <f>RA!J18</f>
        <v>-11.776955643022999</v>
      </c>
      <c r="I14" s="20">
        <f>VLOOKUP(B14,RMS!B:D,3,FALSE)</f>
        <v>5523126.7435572604</v>
      </c>
      <c r="J14" s="21">
        <f>VLOOKUP(B14,RMS!B:E,4,FALSE)</f>
        <v>6173582.81492393</v>
      </c>
      <c r="K14" s="22">
        <f t="shared" si="1"/>
        <v>-6.1957260593771935E-2</v>
      </c>
      <c r="L14" s="22">
        <f t="shared" si="2"/>
        <v>4.6076069585978985E-2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VLOOKUP(C15,RA!B18:D48,3,0)</f>
        <v>2033569.8248999999</v>
      </c>
      <c r="F15" s="25">
        <f>VLOOKUP(C15,RA!B19:I52,8,0)</f>
        <v>-198077.51579999999</v>
      </c>
      <c r="G15" s="16">
        <f t="shared" si="0"/>
        <v>2231647.3407000001</v>
      </c>
      <c r="H15" s="27">
        <f>RA!J19</f>
        <v>-9.7403842924223394</v>
      </c>
      <c r="I15" s="20">
        <f>VLOOKUP(B15,RMS!B:D,3,FALSE)</f>
        <v>2033570.1925094</v>
      </c>
      <c r="J15" s="21">
        <f>VLOOKUP(B15,RMS!B:E,4,FALSE)</f>
        <v>2231647.3361999998</v>
      </c>
      <c r="K15" s="22">
        <f t="shared" si="1"/>
        <v>-0.36760940006934106</v>
      </c>
      <c r="L15" s="22">
        <f t="shared" si="2"/>
        <v>4.5000002719461918E-3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VLOOKUP(C16,RA!B20:D49,3,0)</f>
        <v>2680495.1614999999</v>
      </c>
      <c r="F16" s="25">
        <f>VLOOKUP(C16,RA!B20:I53,8,0)</f>
        <v>171810.13449999999</v>
      </c>
      <c r="G16" s="16">
        <f t="shared" si="0"/>
        <v>2508685.0269999998</v>
      </c>
      <c r="H16" s="27">
        <f>RA!J20</f>
        <v>6.4096416575456701</v>
      </c>
      <c r="I16" s="20">
        <f>VLOOKUP(B16,RMS!B:D,3,FALSE)</f>
        <v>2680495.0649999999</v>
      </c>
      <c r="J16" s="21">
        <f>VLOOKUP(B16,RMS!B:E,4,FALSE)</f>
        <v>2508685.0269999998</v>
      </c>
      <c r="K16" s="22">
        <f t="shared" si="1"/>
        <v>9.6499999985098839E-2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VLOOKUP(C17,RA!B20:D50,3,0)</f>
        <v>707154.48019999999</v>
      </c>
      <c r="F17" s="25">
        <f>VLOOKUP(C17,RA!B21:I54,8,0)</f>
        <v>28160.987300000001</v>
      </c>
      <c r="G17" s="16">
        <f t="shared" si="0"/>
        <v>678993.49289999995</v>
      </c>
      <c r="H17" s="27">
        <f>RA!J21</f>
        <v>3.9822963848062498</v>
      </c>
      <c r="I17" s="20">
        <f>VLOOKUP(B17,RMS!B:D,3,FALSE)</f>
        <v>707154.24285568402</v>
      </c>
      <c r="J17" s="21">
        <f>VLOOKUP(B17,RMS!B:E,4,FALSE)</f>
        <v>678993.49275842996</v>
      </c>
      <c r="K17" s="22">
        <f t="shared" si="1"/>
        <v>0.23734431597404182</v>
      </c>
      <c r="L17" s="22">
        <f t="shared" si="2"/>
        <v>1.4156999532133341E-4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VLOOKUP(C18,RA!B22:D51,3,0)</f>
        <v>1750560.7402999999</v>
      </c>
      <c r="F18" s="25">
        <f>VLOOKUP(C18,RA!B22:I55,8,0)</f>
        <v>174741.45329999999</v>
      </c>
      <c r="G18" s="16">
        <f t="shared" si="0"/>
        <v>1575819.287</v>
      </c>
      <c r="H18" s="27">
        <f>RA!J22</f>
        <v>9.9820274313962898</v>
      </c>
      <c r="I18" s="20">
        <f>VLOOKUP(B18,RMS!B:D,3,FALSE)</f>
        <v>1750560.9473999999</v>
      </c>
      <c r="J18" s="21">
        <f>VLOOKUP(B18,RMS!B:E,4,FALSE)</f>
        <v>1575819.2892</v>
      </c>
      <c r="K18" s="22">
        <f t="shared" si="1"/>
        <v>-0.20709999999962747</v>
      </c>
      <c r="L18" s="22">
        <f t="shared" si="2"/>
        <v>-2.199999988079071E-3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VLOOKUP(C19,RA!B22:D52,3,0)</f>
        <v>5256215.5690000001</v>
      </c>
      <c r="F19" s="25">
        <f>VLOOKUP(C19,RA!B23:I56,8,0)</f>
        <v>246036.70110000001</v>
      </c>
      <c r="G19" s="16">
        <f t="shared" si="0"/>
        <v>5010178.8679</v>
      </c>
      <c r="H19" s="27">
        <f>RA!J23</f>
        <v>4.6808715866044404</v>
      </c>
      <c r="I19" s="20">
        <f>VLOOKUP(B19,RMS!B:D,3,FALSE)</f>
        <v>5256218.2629410299</v>
      </c>
      <c r="J19" s="21">
        <f>VLOOKUP(B19,RMS!B:E,4,FALSE)</f>
        <v>5010178.9071811996</v>
      </c>
      <c r="K19" s="22">
        <f t="shared" si="1"/>
        <v>-2.6939410297200084</v>
      </c>
      <c r="L19" s="22">
        <f t="shared" si="2"/>
        <v>-3.9281199686229229E-2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VLOOKUP(C20,RA!B24:D53,3,0)</f>
        <v>452534.76610000001</v>
      </c>
      <c r="F20" s="25">
        <f>VLOOKUP(C20,RA!B24:I57,8,0)</f>
        <v>64445.390500000001</v>
      </c>
      <c r="G20" s="16">
        <f t="shared" si="0"/>
        <v>388089.37560000003</v>
      </c>
      <c r="H20" s="27">
        <f>RA!J24</f>
        <v>14.2409810975184</v>
      </c>
      <c r="I20" s="20">
        <f>VLOOKUP(B20,RMS!B:D,3,FALSE)</f>
        <v>452534.87486163701</v>
      </c>
      <c r="J20" s="21">
        <f>VLOOKUP(B20,RMS!B:E,4,FALSE)</f>
        <v>388089.379420123</v>
      </c>
      <c r="K20" s="22">
        <f t="shared" si="1"/>
        <v>-0.10876163700595498</v>
      </c>
      <c r="L20" s="22">
        <f t="shared" si="2"/>
        <v>-3.820122976321727E-3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VLOOKUP(C21,RA!B24:D54,3,0)</f>
        <v>1073802.5118</v>
      </c>
      <c r="F21" s="25">
        <f>VLOOKUP(C21,RA!B25:I58,8,0)</f>
        <v>16180.888499999999</v>
      </c>
      <c r="G21" s="16">
        <f t="shared" si="0"/>
        <v>1057621.6233000001</v>
      </c>
      <c r="H21" s="27">
        <f>RA!J25</f>
        <v>1.50687750514536</v>
      </c>
      <c r="I21" s="20">
        <f>VLOOKUP(B21,RMS!B:D,3,FALSE)</f>
        <v>1073802.5024786701</v>
      </c>
      <c r="J21" s="21">
        <f>VLOOKUP(B21,RMS!B:E,4,FALSE)</f>
        <v>1057621.6188533599</v>
      </c>
      <c r="K21" s="22">
        <f t="shared" si="1"/>
        <v>9.3213298823684454E-3</v>
      </c>
      <c r="L21" s="22">
        <f t="shared" si="2"/>
        <v>4.4466401450335979E-3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VLOOKUP(C22,RA!B26:D55,3,0)</f>
        <v>883318.61060000001</v>
      </c>
      <c r="F22" s="25">
        <f>VLOOKUP(C22,RA!B26:I59,8,0)</f>
        <v>165604.3186</v>
      </c>
      <c r="G22" s="16">
        <f t="shared" si="0"/>
        <v>717714.29200000002</v>
      </c>
      <c r="H22" s="27">
        <f>RA!J26</f>
        <v>18.747971186468298</v>
      </c>
      <c r="I22" s="20">
        <f>VLOOKUP(B22,RMS!B:D,3,FALSE)</f>
        <v>883318.61462306895</v>
      </c>
      <c r="J22" s="21">
        <f>VLOOKUP(B22,RMS!B:E,4,FALSE)</f>
        <v>717714.24620513001</v>
      </c>
      <c r="K22" s="22">
        <f t="shared" si="1"/>
        <v>-4.0230689337477088E-3</v>
      </c>
      <c r="L22" s="22">
        <f t="shared" si="2"/>
        <v>4.5794870005920529E-2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VLOOKUP(C23,RA!B26:D56,3,0)</f>
        <v>366566.82919999998</v>
      </c>
      <c r="F23" s="25">
        <f>VLOOKUP(C23,RA!B27:I60,8,0)</f>
        <v>86367.424799999993</v>
      </c>
      <c r="G23" s="16">
        <f t="shared" si="0"/>
        <v>280199.4044</v>
      </c>
      <c r="H23" s="27">
        <f>RA!J27</f>
        <v>23.5611675471262</v>
      </c>
      <c r="I23" s="20">
        <f>VLOOKUP(B23,RMS!B:D,3,FALSE)</f>
        <v>366566.781978118</v>
      </c>
      <c r="J23" s="21">
        <f>VLOOKUP(B23,RMS!B:E,4,FALSE)</f>
        <v>280199.42581431998</v>
      </c>
      <c r="K23" s="22">
        <f t="shared" si="1"/>
        <v>4.7221881977748126E-2</v>
      </c>
      <c r="L23" s="22">
        <f t="shared" si="2"/>
        <v>-2.1414319984614849E-2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VLOOKUP(C24,RA!B28:D57,3,0)</f>
        <v>2630996.2080000001</v>
      </c>
      <c r="F24" s="25">
        <f>VLOOKUP(C24,RA!B28:I61,8,0)</f>
        <v>-190606.68719999999</v>
      </c>
      <c r="G24" s="16">
        <f t="shared" si="0"/>
        <v>2821602.8952000001</v>
      </c>
      <c r="H24" s="27">
        <f>RA!J28</f>
        <v>-7.2446583777060303</v>
      </c>
      <c r="I24" s="20">
        <f>VLOOKUP(B24,RMS!B:D,3,FALSE)</f>
        <v>2630996.2036601799</v>
      </c>
      <c r="J24" s="21">
        <f>VLOOKUP(B24,RMS!B:E,4,FALSE)</f>
        <v>2821602.8870601798</v>
      </c>
      <c r="K24" s="22">
        <f t="shared" si="1"/>
        <v>4.3398202396929264E-3</v>
      </c>
      <c r="L24" s="22">
        <f t="shared" si="2"/>
        <v>8.1398203037679195E-3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VLOOKUP(C25,RA!B28:D58,3,0)</f>
        <v>854654.45030000003</v>
      </c>
      <c r="F25" s="25">
        <f>VLOOKUP(C25,RA!B29:I62,8,0)</f>
        <v>107514.9688</v>
      </c>
      <c r="G25" s="16">
        <f t="shared" si="0"/>
        <v>747139.48149999999</v>
      </c>
      <c r="H25" s="27">
        <f>RA!J29</f>
        <v>12.5799343538503</v>
      </c>
      <c r="I25" s="20">
        <f>VLOOKUP(B25,RMS!B:D,3,FALSE)</f>
        <v>854654.44658318604</v>
      </c>
      <c r="J25" s="21">
        <f>VLOOKUP(B25,RMS!B:E,4,FALSE)</f>
        <v>747139.43493264797</v>
      </c>
      <c r="K25" s="22">
        <f t="shared" si="1"/>
        <v>3.7168139824643731E-3</v>
      </c>
      <c r="L25" s="22">
        <f t="shared" si="2"/>
        <v>4.6567352022975683E-2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VLOOKUP(C26,RA!B30:D59,3,0)</f>
        <v>1346080.7464999999</v>
      </c>
      <c r="F26" s="25">
        <f>VLOOKUP(C26,RA!B30:I63,8,0)</f>
        <v>125131.84570000001</v>
      </c>
      <c r="G26" s="16">
        <f t="shared" si="0"/>
        <v>1220948.9007999999</v>
      </c>
      <c r="H26" s="27">
        <f>RA!J30</f>
        <v>9.2960133354080305</v>
      </c>
      <c r="I26" s="20">
        <f>VLOOKUP(B26,RMS!B:D,3,FALSE)</f>
        <v>1346080.7892008801</v>
      </c>
      <c r="J26" s="21">
        <f>VLOOKUP(B26,RMS!B:E,4,FALSE)</f>
        <v>1220948.8994064899</v>
      </c>
      <c r="K26" s="22">
        <f t="shared" si="1"/>
        <v>-4.2700880207121372E-2</v>
      </c>
      <c r="L26" s="22">
        <f t="shared" si="2"/>
        <v>1.393510028719902E-3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VLOOKUP(C27,RA!B30:D60,3,0)</f>
        <v>5669149.4987000003</v>
      </c>
      <c r="F27" s="25">
        <f>VLOOKUP(C27,RA!B31:I64,8,0)</f>
        <v>-398889.50650000002</v>
      </c>
      <c r="G27" s="16">
        <f t="shared" si="0"/>
        <v>6068039.0052000005</v>
      </c>
      <c r="H27" s="27">
        <f>RA!J31</f>
        <v>-7.0361437212313698</v>
      </c>
      <c r="I27" s="20">
        <f>VLOOKUP(B27,RMS!B:D,3,FALSE)</f>
        <v>5669149.5350646004</v>
      </c>
      <c r="J27" s="21">
        <f>VLOOKUP(B27,RMS!B:E,4,FALSE)</f>
        <v>6068039.0900486698</v>
      </c>
      <c r="K27" s="22">
        <f t="shared" si="1"/>
        <v>-3.63646000623703E-2</v>
      </c>
      <c r="L27" s="22">
        <f t="shared" si="2"/>
        <v>-8.4848669357597828E-2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VLOOKUP(C28,RA!B32:D61,3,0)</f>
        <v>146179.2309</v>
      </c>
      <c r="F28" s="25">
        <f>VLOOKUP(C28,RA!B32:I65,8,0)</f>
        <v>40472.433299999997</v>
      </c>
      <c r="G28" s="16">
        <f t="shared" si="0"/>
        <v>105706.79759999999</v>
      </c>
      <c r="H28" s="27">
        <f>RA!J32</f>
        <v>27.686856094958401</v>
      </c>
      <c r="I28" s="20">
        <f>VLOOKUP(B28,RMS!B:D,3,FALSE)</f>
        <v>146179.16010924301</v>
      </c>
      <c r="J28" s="21">
        <f>VLOOKUP(B28,RMS!B:E,4,FALSE)</f>
        <v>105706.7872659</v>
      </c>
      <c r="K28" s="22">
        <f t="shared" si="1"/>
        <v>7.0790756988571957E-2</v>
      </c>
      <c r="L28" s="22">
        <f t="shared" si="2"/>
        <v>1.033409999217838E-2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 t="e">
        <f>VLOOKUP(C30,RA!B34:D63,3,0)</f>
        <v>#N/A</v>
      </c>
      <c r="F30" s="25" t="e">
        <f>VLOOKUP(C30,RA!B34:I67,8,0)</f>
        <v>#N/A</v>
      </c>
      <c r="G30" s="16" t="e">
        <f t="shared" si="0"/>
        <v>#N/A</v>
      </c>
      <c r="H30" s="27" t="e">
        <f>RA!#REF!</f>
        <v>#REF!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VLOOKUP(C31,RA!B34:D64,3,0)</f>
        <v>555521.67619999999</v>
      </c>
      <c r="F31" s="25">
        <f>VLOOKUP(C31,RA!B34:I68,8,0)</f>
        <v>9256.3541999999998</v>
      </c>
      <c r="G31" s="16">
        <f t="shared" si="0"/>
        <v>546265.32200000004</v>
      </c>
      <c r="H31" s="27">
        <f>RA!J34</f>
        <v>1.6662453683747001</v>
      </c>
      <c r="I31" s="20">
        <f>VLOOKUP(B31,RMS!B:D,3,FALSE)</f>
        <v>555521.67539999995</v>
      </c>
      <c r="J31" s="21">
        <f>VLOOKUP(B31,RMS!B:E,4,FALSE)</f>
        <v>546265.3297</v>
      </c>
      <c r="K31" s="22">
        <f t="shared" si="1"/>
        <v>8.0000003799796104E-4</v>
      </c>
      <c r="L31" s="22">
        <f t="shared" si="2"/>
        <v>-7.6999999582767487E-3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VLOOKUP(C32,RA!B35:D65,3,0)</f>
        <v>0</v>
      </c>
      <c r="F32" s="25">
        <f>VLOOKUP(C32,RA!B35:I69,8,0)</f>
        <v>0</v>
      </c>
      <c r="G32" s="16">
        <f t="shared" si="0"/>
        <v>0</v>
      </c>
      <c r="H32" s="27">
        <f>RA!J35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VLOOKUP(C33,RA!B36:D66,3,0)</f>
        <v>0</v>
      </c>
      <c r="F33" s="25">
        <f>VLOOKUP(C33,RA!B36:I70,8,0)</f>
        <v>0</v>
      </c>
      <c r="G33" s="16">
        <f t="shared" si="0"/>
        <v>0</v>
      </c>
      <c r="H33" s="27">
        <f>RA!J36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VLOOKUP(C34,RA!B37:D67,3,0)</f>
        <v>0</v>
      </c>
      <c r="F34" s="25">
        <f>VLOOKUP(C34,RA!B37:I71,8,0)</f>
        <v>0</v>
      </c>
      <c r="G34" s="16">
        <f t="shared" si="0"/>
        <v>0</v>
      </c>
      <c r="H34" s="27">
        <f>RA!J37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VLOOKUP(C35,RA!B8:D68,3,0)</f>
        <v>405407.26559999998</v>
      </c>
      <c r="F35" s="25">
        <f>VLOOKUP(C35,RA!B8:I72,8,0)</f>
        <v>25783.200000000001</v>
      </c>
      <c r="G35" s="16">
        <f t="shared" si="0"/>
        <v>379624.06559999997</v>
      </c>
      <c r="H35" s="27">
        <f>RA!J38</f>
        <v>6.3598268180618396</v>
      </c>
      <c r="I35" s="20">
        <f>VLOOKUP(B35,RMS!B:D,3,FALSE)</f>
        <v>405407.264957265</v>
      </c>
      <c r="J35" s="21">
        <f>VLOOKUP(B35,RMS!B:E,4,FALSE)</f>
        <v>379624.07051282102</v>
      </c>
      <c r="K35" s="22">
        <f t="shared" si="1"/>
        <v>6.427349871955812E-4</v>
      </c>
      <c r="L35" s="22">
        <f t="shared" si="2"/>
        <v>-4.9128210521303117E-3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VLOOKUP(C36,RA!B8:D69,3,0)</f>
        <v>934399.00760000001</v>
      </c>
      <c r="F36" s="25">
        <f>VLOOKUP(C36,RA!B8:I73,8,0)</f>
        <v>15369.514300000001</v>
      </c>
      <c r="G36" s="16">
        <f t="shared" si="0"/>
        <v>919029.49329999997</v>
      </c>
      <c r="H36" s="27">
        <f>RA!J39</f>
        <v>1.6448555889926</v>
      </c>
      <c r="I36" s="20">
        <f>VLOOKUP(B36,RMS!B:D,3,FALSE)</f>
        <v>934398.99013418797</v>
      </c>
      <c r="J36" s="21">
        <f>VLOOKUP(B36,RMS!B:E,4,FALSE)</f>
        <v>919029.48926581198</v>
      </c>
      <c r="K36" s="22">
        <f t="shared" si="1"/>
        <v>1.7465812037698925E-2</v>
      </c>
      <c r="L36" s="22">
        <f t="shared" si="2"/>
        <v>4.034187993966043E-3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VLOOKUP(C37,RA!B9:D70,3,0)</f>
        <v>0</v>
      </c>
      <c r="F37" s="25">
        <f>VLOOKUP(C37,RA!B9:I74,8,0)</f>
        <v>0</v>
      </c>
      <c r="G37" s="16">
        <f t="shared" si="0"/>
        <v>0</v>
      </c>
      <c r="H37" s="27">
        <f>RA!J40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VLOOKUP(C38,RA!B10:D71,3,0)</f>
        <v>0</v>
      </c>
      <c r="F38" s="25">
        <f>VLOOKUP(C38,RA!B10:I75,8,0)</f>
        <v>0</v>
      </c>
      <c r="G38" s="16">
        <f t="shared" si="0"/>
        <v>0</v>
      </c>
      <c r="H38" s="27">
        <f>RA!J41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71</v>
      </c>
      <c r="D39" s="38"/>
      <c r="E39" s="15" t="e">
        <f>VLOOKUP(C39,RA!B11:D72,3,0)</f>
        <v>#N/A</v>
      </c>
      <c r="F39" s="25" t="e">
        <f>VLOOKUP(C39,RA!B11:I76,8,0)</f>
        <v>#N/A</v>
      </c>
      <c r="G39" s="16" t="e">
        <f t="shared" si="0"/>
        <v>#N/A</v>
      </c>
      <c r="H39" s="27" t="e">
        <f>RA!#REF!</f>
        <v>#REF!</v>
      </c>
      <c r="I39" s="20">
        <v>0</v>
      </c>
      <c r="J39" s="21">
        <v>0</v>
      </c>
      <c r="K39" s="22" t="e">
        <f t="shared" si="1"/>
        <v>#N/A</v>
      </c>
      <c r="L39" s="22" t="e">
        <f t="shared" si="2"/>
        <v>#N/A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VLOOKUP(C40,RA!B8:D72,3,0)</f>
        <v>19117.916300000001</v>
      </c>
      <c r="F40" s="25">
        <f>VLOOKUP(C40,RA!B8:I76,8,0)</f>
        <v>2448.9722999999999</v>
      </c>
      <c r="G40" s="16">
        <f t="shared" si="0"/>
        <v>16668.944</v>
      </c>
      <c r="H40" s="27" t="e">
        <f>RA!#REF!</f>
        <v>#REF!</v>
      </c>
      <c r="I40" s="20">
        <f>VLOOKUP(B40,RMS!B:D,3,FALSE)</f>
        <v>19117.9159670222</v>
      </c>
      <c r="J40" s="21">
        <f>VLOOKUP(B40,RMS!B:E,4,FALSE)</f>
        <v>16668.9442553513</v>
      </c>
      <c r="K40" s="22">
        <f t="shared" si="1"/>
        <v>3.3297780100838281E-4</v>
      </c>
      <c r="L40" s="22">
        <f t="shared" si="2"/>
        <v>-2.5535130043863319E-4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activeCell="A8" sqref="A1:W42"/>
    </sheetView>
  </sheetViews>
  <sheetFormatPr defaultRowHeight="11.25" x14ac:dyDescent="0.15"/>
  <cols>
    <col min="1" max="1" width="7" style="37" customWidth="1"/>
    <col min="2" max="3" width="9" style="37"/>
    <col min="4" max="4" width="11.5" style="37" bestFit="1" customWidth="1"/>
    <col min="5" max="5" width="10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39483280.238399997</v>
      </c>
      <c r="E7" s="65">
        <v>26079646</v>
      </c>
      <c r="F7" s="66">
        <v>151.39500067754</v>
      </c>
      <c r="G7" s="65">
        <v>27513648.263799999</v>
      </c>
      <c r="H7" s="66">
        <v>43.504343225716703</v>
      </c>
      <c r="I7" s="65">
        <v>444328.10330000002</v>
      </c>
      <c r="J7" s="66">
        <v>1.12535762129475</v>
      </c>
      <c r="K7" s="65">
        <v>1581845.2278</v>
      </c>
      <c r="L7" s="66">
        <v>5.74931107875378</v>
      </c>
      <c r="M7" s="66">
        <v>-0.71910772590693794</v>
      </c>
      <c r="N7" s="65">
        <v>162284850.7067</v>
      </c>
      <c r="O7" s="65">
        <v>162284850.7067</v>
      </c>
      <c r="P7" s="65">
        <v>1391821</v>
      </c>
      <c r="Q7" s="65">
        <v>1534795</v>
      </c>
      <c r="R7" s="66">
        <v>-9.3155111920484508</v>
      </c>
      <c r="S7" s="65">
        <v>28.368073364606499</v>
      </c>
      <c r="T7" s="65">
        <v>30.335647982043199</v>
      </c>
      <c r="U7" s="67">
        <v>-6.93587679412708</v>
      </c>
      <c r="V7" s="55"/>
      <c r="W7" s="55"/>
    </row>
    <row r="8" spans="1:23" ht="14.25" thickBot="1" x14ac:dyDescent="0.2">
      <c r="A8" s="52">
        <v>42007</v>
      </c>
      <c r="B8" s="42" t="s">
        <v>6</v>
      </c>
      <c r="C8" s="43"/>
      <c r="D8" s="68">
        <v>1048475.167</v>
      </c>
      <c r="E8" s="68">
        <v>1174627</v>
      </c>
      <c r="F8" s="69">
        <v>89.260264492472899</v>
      </c>
      <c r="G8" s="68">
        <v>1292117.1743999999</v>
      </c>
      <c r="H8" s="69">
        <v>-18.856030414821799</v>
      </c>
      <c r="I8" s="68">
        <v>230434.16589999999</v>
      </c>
      <c r="J8" s="69">
        <v>21.978028011797399</v>
      </c>
      <c r="K8" s="68">
        <v>144266.35459999999</v>
      </c>
      <c r="L8" s="69">
        <v>11.1651139276119</v>
      </c>
      <c r="M8" s="69">
        <v>0.59728279361402803</v>
      </c>
      <c r="N8" s="68">
        <v>4944389.0107000005</v>
      </c>
      <c r="O8" s="68">
        <v>4944389.0107000005</v>
      </c>
      <c r="P8" s="68">
        <v>35442</v>
      </c>
      <c r="Q8" s="68">
        <v>46557</v>
      </c>
      <c r="R8" s="69">
        <v>-23.873960951092201</v>
      </c>
      <c r="S8" s="68">
        <v>29.582844280796799</v>
      </c>
      <c r="T8" s="68">
        <v>37.009868000515503</v>
      </c>
      <c r="U8" s="70">
        <v>-25.105847325640099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126864.49559999999</v>
      </c>
      <c r="E9" s="68">
        <v>121440</v>
      </c>
      <c r="F9" s="69">
        <v>104.466811264822</v>
      </c>
      <c r="G9" s="68">
        <v>87789.845300000001</v>
      </c>
      <c r="H9" s="69">
        <v>44.509305337618599</v>
      </c>
      <c r="I9" s="68">
        <v>29536.514899999998</v>
      </c>
      <c r="J9" s="69">
        <v>23.281939332441599</v>
      </c>
      <c r="K9" s="68">
        <v>19874.736199999999</v>
      </c>
      <c r="L9" s="69">
        <v>22.638992165988</v>
      </c>
      <c r="M9" s="69">
        <v>0.48613368261964701</v>
      </c>
      <c r="N9" s="68">
        <v>777162.35089999996</v>
      </c>
      <c r="O9" s="68">
        <v>777162.35089999996</v>
      </c>
      <c r="P9" s="68">
        <v>7055</v>
      </c>
      <c r="Q9" s="68">
        <v>8399</v>
      </c>
      <c r="R9" s="69">
        <v>-16.001904988689098</v>
      </c>
      <c r="S9" s="68">
        <v>17.982210574061</v>
      </c>
      <c r="T9" s="68">
        <v>18.544229860697701</v>
      </c>
      <c r="U9" s="70">
        <v>-3.12541822554038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298363.22810000001</v>
      </c>
      <c r="E10" s="68">
        <v>168434</v>
      </c>
      <c r="F10" s="69">
        <v>177.139549081539</v>
      </c>
      <c r="G10" s="68">
        <v>129208.71859999999</v>
      </c>
      <c r="H10" s="69">
        <v>130.91570857819801</v>
      </c>
      <c r="I10" s="68">
        <v>68444.408100000001</v>
      </c>
      <c r="J10" s="69">
        <v>22.939960978388399</v>
      </c>
      <c r="K10" s="68">
        <v>34188.592299999997</v>
      </c>
      <c r="L10" s="69">
        <v>26.459973189456299</v>
      </c>
      <c r="M10" s="69">
        <v>1.00196625527632</v>
      </c>
      <c r="N10" s="68">
        <v>1294648.585</v>
      </c>
      <c r="O10" s="68">
        <v>1294648.585</v>
      </c>
      <c r="P10" s="68">
        <v>126044</v>
      </c>
      <c r="Q10" s="68">
        <v>137064</v>
      </c>
      <c r="R10" s="69">
        <v>-8.0400396894881201</v>
      </c>
      <c r="S10" s="68">
        <v>2.3671355090285902</v>
      </c>
      <c r="T10" s="68">
        <v>2.8475574366719201</v>
      </c>
      <c r="U10" s="70">
        <v>-20.295497482544999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88597.223800000007</v>
      </c>
      <c r="E11" s="68">
        <v>70765</v>
      </c>
      <c r="F11" s="69">
        <v>125.199214018229</v>
      </c>
      <c r="G11" s="68">
        <v>89438.077300000004</v>
      </c>
      <c r="H11" s="69">
        <v>-0.940151583513538</v>
      </c>
      <c r="I11" s="68">
        <v>22146.914000000001</v>
      </c>
      <c r="J11" s="69">
        <v>24.997300197571199</v>
      </c>
      <c r="K11" s="68">
        <v>10091.2655</v>
      </c>
      <c r="L11" s="69">
        <v>11.2829633693389</v>
      </c>
      <c r="M11" s="69">
        <v>1.19466171016906</v>
      </c>
      <c r="N11" s="68">
        <v>390000.67430000001</v>
      </c>
      <c r="O11" s="68">
        <v>390000.67430000001</v>
      </c>
      <c r="P11" s="68">
        <v>4064</v>
      </c>
      <c r="Q11" s="68">
        <v>6253</v>
      </c>
      <c r="R11" s="69">
        <v>-35.007196545658097</v>
      </c>
      <c r="S11" s="68">
        <v>21.800497982283499</v>
      </c>
      <c r="T11" s="68">
        <v>21.569552902606802</v>
      </c>
      <c r="U11" s="70">
        <v>1.0593569003074901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921873.53049999999</v>
      </c>
      <c r="E12" s="68">
        <v>832258</v>
      </c>
      <c r="F12" s="69">
        <v>110.76775837540799</v>
      </c>
      <c r="G12" s="68">
        <v>883309.19979999994</v>
      </c>
      <c r="H12" s="69">
        <v>4.3658925672609001</v>
      </c>
      <c r="I12" s="68">
        <v>37577.092900000003</v>
      </c>
      <c r="J12" s="69">
        <v>4.0761657273768499</v>
      </c>
      <c r="K12" s="68">
        <v>-44480.325199999999</v>
      </c>
      <c r="L12" s="69">
        <v>-5.0356460919994097</v>
      </c>
      <c r="M12" s="69">
        <v>-1.8448025667762</v>
      </c>
      <c r="N12" s="68">
        <v>4592710.0330999997</v>
      </c>
      <c r="O12" s="68">
        <v>4592710.0330999997</v>
      </c>
      <c r="P12" s="68">
        <v>5832</v>
      </c>
      <c r="Q12" s="68">
        <v>8226</v>
      </c>
      <c r="R12" s="69">
        <v>-29.102844638949701</v>
      </c>
      <c r="S12" s="68">
        <v>158.071593021262</v>
      </c>
      <c r="T12" s="68">
        <v>174.07611134208599</v>
      </c>
      <c r="U12" s="70">
        <v>-10.124854197345501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502393.25650000002</v>
      </c>
      <c r="E13" s="68">
        <v>409980</v>
      </c>
      <c r="F13" s="69">
        <v>122.54091821552301</v>
      </c>
      <c r="G13" s="68">
        <v>412101.46269999997</v>
      </c>
      <c r="H13" s="69">
        <v>21.9100881633439</v>
      </c>
      <c r="I13" s="68">
        <v>72068.710000000006</v>
      </c>
      <c r="J13" s="69">
        <v>14.345079092438001</v>
      </c>
      <c r="K13" s="68">
        <v>64407.250200000002</v>
      </c>
      <c r="L13" s="69">
        <v>15.628978790324499</v>
      </c>
      <c r="M13" s="69">
        <v>0.118953375221102</v>
      </c>
      <c r="N13" s="68">
        <v>2310624.6272999998</v>
      </c>
      <c r="O13" s="68">
        <v>2310624.6272999998</v>
      </c>
      <c r="P13" s="68">
        <v>13959</v>
      </c>
      <c r="Q13" s="68">
        <v>16062</v>
      </c>
      <c r="R13" s="69">
        <v>-13.0930145685469</v>
      </c>
      <c r="S13" s="68">
        <v>35.990633748835897</v>
      </c>
      <c r="T13" s="68">
        <v>34.889866149919101</v>
      </c>
      <c r="U13" s="70">
        <v>3.05848351156753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345469.54399999999</v>
      </c>
      <c r="E14" s="68">
        <v>188980</v>
      </c>
      <c r="F14" s="69">
        <v>182.80746322362199</v>
      </c>
      <c r="G14" s="68">
        <v>183769.75649999999</v>
      </c>
      <c r="H14" s="69">
        <v>87.990423767035907</v>
      </c>
      <c r="I14" s="68">
        <v>63601.639199999998</v>
      </c>
      <c r="J14" s="69">
        <v>18.410201508240601</v>
      </c>
      <c r="K14" s="68">
        <v>32321.382900000001</v>
      </c>
      <c r="L14" s="69">
        <v>17.587977214302899</v>
      </c>
      <c r="M14" s="69">
        <v>0.96778830277091898</v>
      </c>
      <c r="N14" s="68">
        <v>1323419.5560000001</v>
      </c>
      <c r="O14" s="68">
        <v>1323419.5560000001</v>
      </c>
      <c r="P14" s="68">
        <v>3684</v>
      </c>
      <c r="Q14" s="68">
        <v>4237</v>
      </c>
      <c r="R14" s="69">
        <v>-13.051687514751</v>
      </c>
      <c r="S14" s="68">
        <v>93.775663409337696</v>
      </c>
      <c r="T14" s="68">
        <v>87.651830988907193</v>
      </c>
      <c r="U14" s="70">
        <v>6.5303002909182002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228294.61600000001</v>
      </c>
      <c r="E15" s="68">
        <v>270200</v>
      </c>
      <c r="F15" s="69">
        <v>84.490975573649095</v>
      </c>
      <c r="G15" s="68">
        <v>229499.2721</v>
      </c>
      <c r="H15" s="69">
        <v>-0.524906283569881</v>
      </c>
      <c r="I15" s="68">
        <v>18945.315699999999</v>
      </c>
      <c r="J15" s="69">
        <v>8.2986257109103292</v>
      </c>
      <c r="K15" s="68">
        <v>12560.655699999999</v>
      </c>
      <c r="L15" s="69">
        <v>5.4730699514057397</v>
      </c>
      <c r="M15" s="69">
        <v>0.50830626620869801</v>
      </c>
      <c r="N15" s="68">
        <v>1184398.9219</v>
      </c>
      <c r="O15" s="68">
        <v>1184398.9219</v>
      </c>
      <c r="P15" s="68">
        <v>9756</v>
      </c>
      <c r="Q15" s="68">
        <v>19119</v>
      </c>
      <c r="R15" s="69">
        <v>-48.972226580888098</v>
      </c>
      <c r="S15" s="68">
        <v>23.4004321443214</v>
      </c>
      <c r="T15" s="68">
        <v>27.606069271405399</v>
      </c>
      <c r="U15" s="70">
        <v>-17.972476324991899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1369739.9240999999</v>
      </c>
      <c r="E16" s="68">
        <v>1047904</v>
      </c>
      <c r="F16" s="69">
        <v>130.712348087229</v>
      </c>
      <c r="G16" s="68">
        <v>775436.54610000004</v>
      </c>
      <c r="H16" s="69">
        <v>76.641136014159301</v>
      </c>
      <c r="I16" s="68">
        <v>43455.132299999997</v>
      </c>
      <c r="J16" s="69">
        <v>3.17250972505256</v>
      </c>
      <c r="K16" s="68">
        <v>41427.212800000001</v>
      </c>
      <c r="L16" s="69">
        <v>5.34243749644701</v>
      </c>
      <c r="M16" s="69">
        <v>4.8951386369879002E-2</v>
      </c>
      <c r="N16" s="68">
        <v>6325147.5581999999</v>
      </c>
      <c r="O16" s="68">
        <v>6325147.5581999999</v>
      </c>
      <c r="P16" s="68">
        <v>61534</v>
      </c>
      <c r="Q16" s="68">
        <v>66057</v>
      </c>
      <c r="R16" s="69">
        <v>-6.8471168839032899</v>
      </c>
      <c r="S16" s="68">
        <v>22.2598876084766</v>
      </c>
      <c r="T16" s="68">
        <v>22.279838869461202</v>
      </c>
      <c r="U16" s="70">
        <v>-8.9628758848771001E-2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1264358.0774999999</v>
      </c>
      <c r="E17" s="68">
        <v>658887</v>
      </c>
      <c r="F17" s="69">
        <v>191.89300707101501</v>
      </c>
      <c r="G17" s="68">
        <v>594529.821</v>
      </c>
      <c r="H17" s="69">
        <v>112.665207503527</v>
      </c>
      <c r="I17" s="68">
        <v>16823.511999999999</v>
      </c>
      <c r="J17" s="69">
        <v>1.3305971068943501</v>
      </c>
      <c r="K17" s="68">
        <v>2202.3226</v>
      </c>
      <c r="L17" s="69">
        <v>0.37043097288134202</v>
      </c>
      <c r="M17" s="69">
        <v>6.6389862229993</v>
      </c>
      <c r="N17" s="68">
        <v>10174353.0745</v>
      </c>
      <c r="O17" s="68">
        <v>10174353.0745</v>
      </c>
      <c r="P17" s="68">
        <v>12399</v>
      </c>
      <c r="Q17" s="68">
        <v>13786</v>
      </c>
      <c r="R17" s="69">
        <v>-10.0609313796605</v>
      </c>
      <c r="S17" s="68">
        <v>101.972584684249</v>
      </c>
      <c r="T17" s="68">
        <v>62.698176106194701</v>
      </c>
      <c r="U17" s="70">
        <v>38.514674017202402</v>
      </c>
    </row>
    <row r="18" spans="1:21" ht="12" thickBot="1" x14ac:dyDescent="0.2">
      <c r="A18" s="53"/>
      <c r="B18" s="42" t="s">
        <v>16</v>
      </c>
      <c r="C18" s="43"/>
      <c r="D18" s="68">
        <v>5523126.6815999998</v>
      </c>
      <c r="E18" s="68">
        <v>2037472</v>
      </c>
      <c r="F18" s="69">
        <v>271.077427400229</v>
      </c>
      <c r="G18" s="68">
        <v>2067292.1481999999</v>
      </c>
      <c r="H18" s="69">
        <v>167.167206454541</v>
      </c>
      <c r="I18" s="68">
        <v>-650456.17940000002</v>
      </c>
      <c r="J18" s="69">
        <v>-11.776955643022999</v>
      </c>
      <c r="K18" s="68">
        <v>307018.6899</v>
      </c>
      <c r="L18" s="69">
        <v>14.8512482944088</v>
      </c>
      <c r="M18" s="69">
        <v>-3.1186207901931402</v>
      </c>
      <c r="N18" s="68">
        <v>15672175.2404</v>
      </c>
      <c r="O18" s="68">
        <v>15672175.2404</v>
      </c>
      <c r="P18" s="68">
        <v>156534</v>
      </c>
      <c r="Q18" s="68">
        <v>160410</v>
      </c>
      <c r="R18" s="69">
        <v>-2.4163082102113398</v>
      </c>
      <c r="S18" s="68">
        <v>35.283878784161899</v>
      </c>
      <c r="T18" s="68">
        <v>28.749447106165501</v>
      </c>
      <c r="U18" s="70">
        <v>18.519595643009701</v>
      </c>
    </row>
    <row r="19" spans="1:21" ht="12" thickBot="1" x14ac:dyDescent="0.2">
      <c r="A19" s="53"/>
      <c r="B19" s="42" t="s">
        <v>17</v>
      </c>
      <c r="C19" s="43"/>
      <c r="D19" s="68">
        <v>2033569.8248999999</v>
      </c>
      <c r="E19" s="68">
        <v>1167985</v>
      </c>
      <c r="F19" s="69">
        <v>174.10924154847899</v>
      </c>
      <c r="G19" s="68">
        <v>1256743.5238999999</v>
      </c>
      <c r="H19" s="69">
        <v>61.812636088969597</v>
      </c>
      <c r="I19" s="68">
        <v>-198077.51579999999</v>
      </c>
      <c r="J19" s="69">
        <v>-9.7403842924223394</v>
      </c>
      <c r="K19" s="68">
        <v>-2025.5596</v>
      </c>
      <c r="L19" s="69">
        <v>-0.16117525664378701</v>
      </c>
      <c r="M19" s="69">
        <v>96.789033608292698</v>
      </c>
      <c r="N19" s="68">
        <v>7744730.7043000003</v>
      </c>
      <c r="O19" s="68">
        <v>7744730.7043000003</v>
      </c>
      <c r="P19" s="68">
        <v>27238</v>
      </c>
      <c r="Q19" s="68">
        <v>29605</v>
      </c>
      <c r="R19" s="69">
        <v>-7.9952710690761704</v>
      </c>
      <c r="S19" s="68">
        <v>74.659293079521305</v>
      </c>
      <c r="T19" s="68">
        <v>72.755374956932997</v>
      </c>
      <c r="U19" s="70">
        <v>2.5501421779608702</v>
      </c>
    </row>
    <row r="20" spans="1:21" ht="12" thickBot="1" x14ac:dyDescent="0.2">
      <c r="A20" s="53"/>
      <c r="B20" s="42" t="s">
        <v>18</v>
      </c>
      <c r="C20" s="43"/>
      <c r="D20" s="68">
        <v>2680495.1614999999</v>
      </c>
      <c r="E20" s="68">
        <v>1697001</v>
      </c>
      <c r="F20" s="69">
        <v>157.95483688577701</v>
      </c>
      <c r="G20" s="68">
        <v>2039012.5152</v>
      </c>
      <c r="H20" s="69">
        <v>31.460456545411599</v>
      </c>
      <c r="I20" s="68">
        <v>171810.13449999999</v>
      </c>
      <c r="J20" s="69">
        <v>6.4096416575456701</v>
      </c>
      <c r="K20" s="68">
        <v>86286.076100000006</v>
      </c>
      <c r="L20" s="69">
        <v>4.2317580425217001</v>
      </c>
      <c r="M20" s="69">
        <v>0.99116870607122198</v>
      </c>
      <c r="N20" s="68">
        <v>9553354.5392000005</v>
      </c>
      <c r="O20" s="68">
        <v>9553354.5392000005</v>
      </c>
      <c r="P20" s="68">
        <v>65146</v>
      </c>
      <c r="Q20" s="68">
        <v>70428</v>
      </c>
      <c r="R20" s="69">
        <v>-7.4998580110183504</v>
      </c>
      <c r="S20" s="68">
        <v>41.145966928130697</v>
      </c>
      <c r="T20" s="68">
        <v>40.611065339069697</v>
      </c>
      <c r="U20" s="70">
        <v>1.300009767653</v>
      </c>
    </row>
    <row r="21" spans="1:21" ht="12" thickBot="1" x14ac:dyDescent="0.2">
      <c r="A21" s="53"/>
      <c r="B21" s="42" t="s">
        <v>19</v>
      </c>
      <c r="C21" s="43"/>
      <c r="D21" s="68">
        <v>707154.48019999999</v>
      </c>
      <c r="E21" s="68">
        <v>470257</v>
      </c>
      <c r="F21" s="69">
        <v>150.37617307132101</v>
      </c>
      <c r="G21" s="68">
        <v>429047.71429999999</v>
      </c>
      <c r="H21" s="69">
        <v>64.819542589508202</v>
      </c>
      <c r="I21" s="68">
        <v>28160.987300000001</v>
      </c>
      <c r="J21" s="69">
        <v>3.9822963848062498</v>
      </c>
      <c r="K21" s="68">
        <v>52010.255400000002</v>
      </c>
      <c r="L21" s="69">
        <v>12.122254394212501</v>
      </c>
      <c r="M21" s="69">
        <v>-0.45854933640645001</v>
      </c>
      <c r="N21" s="68">
        <v>2323384.4410999999</v>
      </c>
      <c r="O21" s="68">
        <v>2323384.4410999999</v>
      </c>
      <c r="P21" s="68">
        <v>52479</v>
      </c>
      <c r="Q21" s="68">
        <v>54990</v>
      </c>
      <c r="R21" s="69">
        <v>-4.5662847790507302</v>
      </c>
      <c r="S21" s="68">
        <v>13.474999146325199</v>
      </c>
      <c r="T21" s="68">
        <v>13.5635339134388</v>
      </c>
      <c r="U21" s="70">
        <v>-0.65702985322825602</v>
      </c>
    </row>
    <row r="22" spans="1:21" ht="12" thickBot="1" x14ac:dyDescent="0.2">
      <c r="A22" s="53"/>
      <c r="B22" s="42" t="s">
        <v>20</v>
      </c>
      <c r="C22" s="43"/>
      <c r="D22" s="68">
        <v>1750560.7402999999</v>
      </c>
      <c r="E22" s="68">
        <v>1543556</v>
      </c>
      <c r="F22" s="69">
        <v>113.410899267665</v>
      </c>
      <c r="G22" s="68">
        <v>1321034.3333000001</v>
      </c>
      <c r="H22" s="69">
        <v>32.514401493792001</v>
      </c>
      <c r="I22" s="68">
        <v>174741.45329999999</v>
      </c>
      <c r="J22" s="69">
        <v>9.9820274313962898</v>
      </c>
      <c r="K22" s="68">
        <v>-6663.3593000000001</v>
      </c>
      <c r="L22" s="69">
        <v>-0.50440470259047998</v>
      </c>
      <c r="M22" s="69">
        <v>-27.224227965614901</v>
      </c>
      <c r="N22" s="68">
        <v>5788366.8333999999</v>
      </c>
      <c r="O22" s="68">
        <v>5788366.8333999999</v>
      </c>
      <c r="P22" s="68">
        <v>100672</v>
      </c>
      <c r="Q22" s="68">
        <v>107109</v>
      </c>
      <c r="R22" s="69">
        <v>-6.0097657526445003</v>
      </c>
      <c r="S22" s="68">
        <v>17.3887549696043</v>
      </c>
      <c r="T22" s="68">
        <v>17.464515024881202</v>
      </c>
      <c r="U22" s="70">
        <v>-0.43568418445922902</v>
      </c>
    </row>
    <row r="23" spans="1:21" ht="12" thickBot="1" x14ac:dyDescent="0.2">
      <c r="A23" s="53"/>
      <c r="B23" s="42" t="s">
        <v>21</v>
      </c>
      <c r="C23" s="43"/>
      <c r="D23" s="68">
        <v>5256215.5690000001</v>
      </c>
      <c r="E23" s="68">
        <v>5225097</v>
      </c>
      <c r="F23" s="69">
        <v>100.59555964224199</v>
      </c>
      <c r="G23" s="68">
        <v>5355092.5924000004</v>
      </c>
      <c r="H23" s="69">
        <v>-1.8464110880235101</v>
      </c>
      <c r="I23" s="68">
        <v>246036.70110000001</v>
      </c>
      <c r="J23" s="69">
        <v>4.6808715866044404</v>
      </c>
      <c r="K23" s="68">
        <v>191211.43040000001</v>
      </c>
      <c r="L23" s="69">
        <v>3.5706465780137799</v>
      </c>
      <c r="M23" s="69">
        <v>0.28672590642363599</v>
      </c>
      <c r="N23" s="68">
        <v>20128444.453299999</v>
      </c>
      <c r="O23" s="68">
        <v>20128444.453299999</v>
      </c>
      <c r="P23" s="68">
        <v>136448</v>
      </c>
      <c r="Q23" s="68">
        <v>150557</v>
      </c>
      <c r="R23" s="69">
        <v>-9.3712016047078492</v>
      </c>
      <c r="S23" s="68">
        <v>38.521748717460099</v>
      </c>
      <c r="T23" s="68">
        <v>41.050901675113103</v>
      </c>
      <c r="U23" s="70">
        <v>-6.5655195879168202</v>
      </c>
    </row>
    <row r="24" spans="1:21" ht="12" thickBot="1" x14ac:dyDescent="0.2">
      <c r="A24" s="53"/>
      <c r="B24" s="42" t="s">
        <v>22</v>
      </c>
      <c r="C24" s="43"/>
      <c r="D24" s="68">
        <v>452534.76610000001</v>
      </c>
      <c r="E24" s="68">
        <v>260928</v>
      </c>
      <c r="F24" s="69">
        <v>173.432811388582</v>
      </c>
      <c r="G24" s="68">
        <v>303685.32150000002</v>
      </c>
      <c r="H24" s="69">
        <v>49.0143691716098</v>
      </c>
      <c r="I24" s="68">
        <v>64445.390500000001</v>
      </c>
      <c r="J24" s="69">
        <v>14.2409810975184</v>
      </c>
      <c r="K24" s="68">
        <v>55309.780599999998</v>
      </c>
      <c r="L24" s="69">
        <v>18.212859392349699</v>
      </c>
      <c r="M24" s="69">
        <v>0.16517168936302001</v>
      </c>
      <c r="N24" s="68">
        <v>1642698.0401000001</v>
      </c>
      <c r="O24" s="68">
        <v>1642698.0401000001</v>
      </c>
      <c r="P24" s="68">
        <v>33603</v>
      </c>
      <c r="Q24" s="68">
        <v>37047</v>
      </c>
      <c r="R24" s="69">
        <v>-9.2962992954895203</v>
      </c>
      <c r="S24" s="68">
        <v>13.467094190994899</v>
      </c>
      <c r="T24" s="68">
        <v>13.5444436499582</v>
      </c>
      <c r="U24" s="70">
        <v>-0.57435893642915004</v>
      </c>
    </row>
    <row r="25" spans="1:21" ht="12" thickBot="1" x14ac:dyDescent="0.2">
      <c r="A25" s="53"/>
      <c r="B25" s="42" t="s">
        <v>23</v>
      </c>
      <c r="C25" s="43"/>
      <c r="D25" s="68">
        <v>1073802.5118</v>
      </c>
      <c r="E25" s="68">
        <v>429686</v>
      </c>
      <c r="F25" s="69">
        <v>249.904002411063</v>
      </c>
      <c r="G25" s="68">
        <v>537520.3456</v>
      </c>
      <c r="H25" s="69">
        <v>99.769649761142006</v>
      </c>
      <c r="I25" s="68">
        <v>16180.888499999999</v>
      </c>
      <c r="J25" s="69">
        <v>1.50687750514536</v>
      </c>
      <c r="K25" s="68">
        <v>-12529.5762</v>
      </c>
      <c r="L25" s="69">
        <v>-2.3309957106859001</v>
      </c>
      <c r="M25" s="69">
        <v>-2.29141546702912</v>
      </c>
      <c r="N25" s="68">
        <v>3877153.176</v>
      </c>
      <c r="O25" s="68">
        <v>3877153.176</v>
      </c>
      <c r="P25" s="68">
        <v>30654</v>
      </c>
      <c r="Q25" s="68">
        <v>34014</v>
      </c>
      <c r="R25" s="69">
        <v>-9.8782854118892196</v>
      </c>
      <c r="S25" s="68">
        <v>35.029768115091002</v>
      </c>
      <c r="T25" s="68">
        <v>34.806421250073498</v>
      </c>
      <c r="U25" s="70">
        <v>0.63759161717459201</v>
      </c>
    </row>
    <row r="26" spans="1:21" ht="12" thickBot="1" x14ac:dyDescent="0.2">
      <c r="A26" s="53"/>
      <c r="B26" s="42" t="s">
        <v>24</v>
      </c>
      <c r="C26" s="43"/>
      <c r="D26" s="68">
        <v>883318.61060000001</v>
      </c>
      <c r="E26" s="68">
        <v>754855</v>
      </c>
      <c r="F26" s="69">
        <v>117.018316179929</v>
      </c>
      <c r="G26" s="68">
        <v>871287.47549999994</v>
      </c>
      <c r="H26" s="69">
        <v>1.3808456380135501</v>
      </c>
      <c r="I26" s="68">
        <v>165604.3186</v>
      </c>
      <c r="J26" s="69">
        <v>18.747971186468298</v>
      </c>
      <c r="K26" s="68">
        <v>143248.0526</v>
      </c>
      <c r="L26" s="69">
        <v>16.440963129625501</v>
      </c>
      <c r="M26" s="69">
        <v>0.15606680575565501</v>
      </c>
      <c r="N26" s="68">
        <v>3236945.1908999998</v>
      </c>
      <c r="O26" s="68">
        <v>3236945.1908999998</v>
      </c>
      <c r="P26" s="68">
        <v>64810</v>
      </c>
      <c r="Q26" s="68">
        <v>71714</v>
      </c>
      <c r="R26" s="69">
        <v>-9.6271299885657005</v>
      </c>
      <c r="S26" s="68">
        <v>13.6293567443296</v>
      </c>
      <c r="T26" s="68">
        <v>14.279865331734401</v>
      </c>
      <c r="U26" s="70">
        <v>-4.7728487822835097</v>
      </c>
    </row>
    <row r="27" spans="1:21" ht="12" thickBot="1" x14ac:dyDescent="0.2">
      <c r="A27" s="53"/>
      <c r="B27" s="42" t="s">
        <v>25</v>
      </c>
      <c r="C27" s="43"/>
      <c r="D27" s="68">
        <v>366566.82919999998</v>
      </c>
      <c r="E27" s="68">
        <v>264070</v>
      </c>
      <c r="F27" s="69">
        <v>138.81426485401599</v>
      </c>
      <c r="G27" s="68">
        <v>301379.17340000003</v>
      </c>
      <c r="H27" s="69">
        <v>21.62978120372</v>
      </c>
      <c r="I27" s="68">
        <v>86367.424799999993</v>
      </c>
      <c r="J27" s="69">
        <v>23.5611675471262</v>
      </c>
      <c r="K27" s="68">
        <v>84043.315700000006</v>
      </c>
      <c r="L27" s="69">
        <v>27.886238704509001</v>
      </c>
      <c r="M27" s="69">
        <v>2.7653705480827E-2</v>
      </c>
      <c r="N27" s="68">
        <v>1296585.4083</v>
      </c>
      <c r="O27" s="68">
        <v>1296585.4083</v>
      </c>
      <c r="P27" s="68">
        <v>45270</v>
      </c>
      <c r="Q27" s="68">
        <v>48901</v>
      </c>
      <c r="R27" s="69">
        <v>-7.4252060285065697</v>
      </c>
      <c r="S27" s="68">
        <v>8.0973454649878498</v>
      </c>
      <c r="T27" s="68">
        <v>8.4440808817815594</v>
      </c>
      <c r="U27" s="70">
        <v>-4.2820874852500799</v>
      </c>
    </row>
    <row r="28" spans="1:21" ht="12" thickBot="1" x14ac:dyDescent="0.2">
      <c r="A28" s="53"/>
      <c r="B28" s="42" t="s">
        <v>26</v>
      </c>
      <c r="C28" s="43"/>
      <c r="D28" s="68">
        <v>2630996.2080000001</v>
      </c>
      <c r="E28" s="68">
        <v>951317</v>
      </c>
      <c r="F28" s="69">
        <v>276.563564826446</v>
      </c>
      <c r="G28" s="68">
        <v>1184262.4620000001</v>
      </c>
      <c r="H28" s="69">
        <v>122.163269749911</v>
      </c>
      <c r="I28" s="68">
        <v>-190606.68719999999</v>
      </c>
      <c r="J28" s="69">
        <v>-7.2446583777060303</v>
      </c>
      <c r="K28" s="68">
        <v>62372.790099999998</v>
      </c>
      <c r="L28" s="69">
        <v>5.2668046232474399</v>
      </c>
      <c r="M28" s="69">
        <v>-4.0559269016891397</v>
      </c>
      <c r="N28" s="68">
        <v>10056385.528000001</v>
      </c>
      <c r="O28" s="68">
        <v>10056385.528000001</v>
      </c>
      <c r="P28" s="68">
        <v>61081</v>
      </c>
      <c r="Q28" s="68">
        <v>71879</v>
      </c>
      <c r="R28" s="69">
        <v>-15.022468314806799</v>
      </c>
      <c r="S28" s="68">
        <v>43.073888901622396</v>
      </c>
      <c r="T28" s="68">
        <v>45.984438614894501</v>
      </c>
      <c r="U28" s="70">
        <v>-6.7571092081319097</v>
      </c>
    </row>
    <row r="29" spans="1:21" ht="12" thickBot="1" x14ac:dyDescent="0.2">
      <c r="A29" s="53"/>
      <c r="B29" s="42" t="s">
        <v>27</v>
      </c>
      <c r="C29" s="43"/>
      <c r="D29" s="68">
        <v>854654.45030000003</v>
      </c>
      <c r="E29" s="68">
        <v>616727</v>
      </c>
      <c r="F29" s="69">
        <v>138.57905528702301</v>
      </c>
      <c r="G29" s="68">
        <v>658450.62959999999</v>
      </c>
      <c r="H29" s="69">
        <v>29.797802884506499</v>
      </c>
      <c r="I29" s="68">
        <v>107514.9688</v>
      </c>
      <c r="J29" s="69">
        <v>12.5799343538503</v>
      </c>
      <c r="K29" s="68">
        <v>96563.9522</v>
      </c>
      <c r="L29" s="69">
        <v>14.6653291619846</v>
      </c>
      <c r="M29" s="69">
        <v>0.11340688062682699</v>
      </c>
      <c r="N29" s="68">
        <v>2686366.287</v>
      </c>
      <c r="O29" s="68">
        <v>2686366.287</v>
      </c>
      <c r="P29" s="68">
        <v>120155</v>
      </c>
      <c r="Q29" s="68">
        <v>119978</v>
      </c>
      <c r="R29" s="69">
        <v>0.14752704662521801</v>
      </c>
      <c r="S29" s="68">
        <v>7.1129328808622203</v>
      </c>
      <c r="T29" s="68">
        <v>7.2139108436546699</v>
      </c>
      <c r="U29" s="70">
        <v>-1.4196389096281099</v>
      </c>
    </row>
    <row r="30" spans="1:21" ht="12" thickBot="1" x14ac:dyDescent="0.2">
      <c r="A30" s="53"/>
      <c r="B30" s="42" t="s">
        <v>28</v>
      </c>
      <c r="C30" s="43"/>
      <c r="D30" s="68">
        <v>1346080.7464999999</v>
      </c>
      <c r="E30" s="68">
        <v>981885</v>
      </c>
      <c r="F30" s="69">
        <v>137.09148693584299</v>
      </c>
      <c r="G30" s="68">
        <v>1127752.7657999999</v>
      </c>
      <c r="H30" s="69">
        <v>19.3595606520303</v>
      </c>
      <c r="I30" s="68">
        <v>125131.84570000001</v>
      </c>
      <c r="J30" s="69">
        <v>9.2960133354080305</v>
      </c>
      <c r="K30" s="68">
        <v>165064.79250000001</v>
      </c>
      <c r="L30" s="69">
        <v>14.636611632063399</v>
      </c>
      <c r="M30" s="69">
        <v>-0.24192286068514601</v>
      </c>
      <c r="N30" s="68">
        <v>4723253.9755999995</v>
      </c>
      <c r="O30" s="68">
        <v>4723253.9755999995</v>
      </c>
      <c r="P30" s="68">
        <v>87947</v>
      </c>
      <c r="Q30" s="68">
        <v>91886</v>
      </c>
      <c r="R30" s="69">
        <v>-4.2868336852186397</v>
      </c>
      <c r="S30" s="68">
        <v>15.3055902589059</v>
      </c>
      <c r="T30" s="68">
        <v>16.1729312267375</v>
      </c>
      <c r="U30" s="70">
        <v>-5.6668246905856003</v>
      </c>
    </row>
    <row r="31" spans="1:21" ht="12" thickBot="1" x14ac:dyDescent="0.2">
      <c r="A31" s="53"/>
      <c r="B31" s="42" t="s">
        <v>29</v>
      </c>
      <c r="C31" s="43"/>
      <c r="D31" s="68">
        <v>5669149.4987000003</v>
      </c>
      <c r="E31" s="68">
        <v>2385871</v>
      </c>
      <c r="F31" s="69">
        <v>237.613412405784</v>
      </c>
      <c r="G31" s="68">
        <v>3152299.7119999998</v>
      </c>
      <c r="H31" s="69">
        <v>79.841703411607597</v>
      </c>
      <c r="I31" s="68">
        <v>-398889.50650000002</v>
      </c>
      <c r="J31" s="69">
        <v>-7.0361437212313698</v>
      </c>
      <c r="K31" s="68">
        <v>-87910.941900000005</v>
      </c>
      <c r="L31" s="69">
        <v>-2.7887875497797898</v>
      </c>
      <c r="M31" s="69">
        <v>3.53742728582914</v>
      </c>
      <c r="N31" s="68">
        <v>32839128.831300002</v>
      </c>
      <c r="O31" s="68">
        <v>32839128.831300002</v>
      </c>
      <c r="P31" s="68">
        <v>68928</v>
      </c>
      <c r="Q31" s="68">
        <v>91650</v>
      </c>
      <c r="R31" s="69">
        <v>-24.792144026186602</v>
      </c>
      <c r="S31" s="68">
        <v>82.247410322365397</v>
      </c>
      <c r="T31" s="68">
        <v>94.718857835242801</v>
      </c>
      <c r="U31" s="70">
        <v>-15.1633315432013</v>
      </c>
    </row>
    <row r="32" spans="1:21" ht="12" thickBot="1" x14ac:dyDescent="0.2">
      <c r="A32" s="53"/>
      <c r="B32" s="42" t="s">
        <v>30</v>
      </c>
      <c r="C32" s="43"/>
      <c r="D32" s="68">
        <v>146179.2309</v>
      </c>
      <c r="E32" s="68">
        <v>166445</v>
      </c>
      <c r="F32" s="69">
        <v>87.8243449187419</v>
      </c>
      <c r="G32" s="68">
        <v>140469.0863</v>
      </c>
      <c r="H32" s="69">
        <v>4.0650542766433704</v>
      </c>
      <c r="I32" s="68">
        <v>40472.433299999997</v>
      </c>
      <c r="J32" s="69">
        <v>27.686856094958401</v>
      </c>
      <c r="K32" s="68">
        <v>37825.517200000002</v>
      </c>
      <c r="L32" s="69">
        <v>26.928001168325402</v>
      </c>
      <c r="M32" s="69">
        <v>6.9976996904089997E-2</v>
      </c>
      <c r="N32" s="68">
        <v>493879.2953</v>
      </c>
      <c r="O32" s="68">
        <v>493879.2953</v>
      </c>
      <c r="P32" s="68">
        <v>30724</v>
      </c>
      <c r="Q32" s="68">
        <v>31897</v>
      </c>
      <c r="R32" s="69">
        <v>-3.6774618302661701</v>
      </c>
      <c r="S32" s="68">
        <v>4.7578189981773198</v>
      </c>
      <c r="T32" s="68">
        <v>5.0387796219080201</v>
      </c>
      <c r="U32" s="70">
        <v>-5.9052398554532797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11.538500000000001</v>
      </c>
      <c r="H33" s="71"/>
      <c r="I33" s="71"/>
      <c r="J33" s="71"/>
      <c r="K33" s="68">
        <v>2.2465999999999999</v>
      </c>
      <c r="L33" s="69">
        <v>19.470468431771899</v>
      </c>
      <c r="M33" s="71"/>
      <c r="N33" s="71"/>
      <c r="O33" s="71"/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32</v>
      </c>
      <c r="C34" s="43"/>
      <c r="D34" s="68">
        <v>555521.67619999999</v>
      </c>
      <c r="E34" s="68">
        <v>350203</v>
      </c>
      <c r="F34" s="69">
        <v>158.62847439913401</v>
      </c>
      <c r="G34" s="68">
        <v>537283.08959999995</v>
      </c>
      <c r="H34" s="69">
        <v>3.3945953172616301</v>
      </c>
      <c r="I34" s="68">
        <v>9256.3541999999998</v>
      </c>
      <c r="J34" s="69">
        <v>1.6662453683747001</v>
      </c>
      <c r="K34" s="68">
        <v>18368.385300000002</v>
      </c>
      <c r="L34" s="69">
        <v>3.41875366181262</v>
      </c>
      <c r="M34" s="69">
        <v>-0.49607142659404002</v>
      </c>
      <c r="N34" s="68">
        <v>1877069.9872999999</v>
      </c>
      <c r="O34" s="68">
        <v>1877069.9872999999</v>
      </c>
      <c r="P34" s="68">
        <v>26054</v>
      </c>
      <c r="Q34" s="68">
        <v>29435</v>
      </c>
      <c r="R34" s="69">
        <v>-11.4863258026159</v>
      </c>
      <c r="S34" s="68">
        <v>21.321934297996499</v>
      </c>
      <c r="T34" s="68">
        <v>21.048741138100901</v>
      </c>
      <c r="U34" s="70">
        <v>1.28127756177003</v>
      </c>
    </row>
    <row r="35" spans="1:21" ht="12" thickBot="1" x14ac:dyDescent="0.2">
      <c r="A35" s="53"/>
      <c r="B35" s="42" t="s">
        <v>37</v>
      </c>
      <c r="C35" s="43"/>
      <c r="D35" s="71"/>
      <c r="E35" s="68">
        <v>321333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/>
    </row>
    <row r="36" spans="1:21" ht="12" thickBot="1" x14ac:dyDescent="0.2">
      <c r="A36" s="53"/>
      <c r="B36" s="42" t="s">
        <v>38</v>
      </c>
      <c r="C36" s="43"/>
      <c r="D36" s="71"/>
      <c r="E36" s="68">
        <v>208207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39</v>
      </c>
      <c r="C37" s="43"/>
      <c r="D37" s="71"/>
      <c r="E37" s="68">
        <v>172907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customHeight="1" thickBot="1" x14ac:dyDescent="0.2">
      <c r="A38" s="53"/>
      <c r="B38" s="42" t="s">
        <v>33</v>
      </c>
      <c r="C38" s="43"/>
      <c r="D38" s="68">
        <v>405407.26559999998</v>
      </c>
      <c r="E38" s="68">
        <v>136478</v>
      </c>
      <c r="F38" s="69">
        <v>297.04953589589502</v>
      </c>
      <c r="G38" s="68">
        <v>295822.21720000001</v>
      </c>
      <c r="H38" s="69">
        <v>37.044225223256802</v>
      </c>
      <c r="I38" s="68">
        <v>25783.200000000001</v>
      </c>
      <c r="J38" s="69">
        <v>6.3598268180618396</v>
      </c>
      <c r="K38" s="68">
        <v>12161.2804</v>
      </c>
      <c r="L38" s="69">
        <v>4.1110098203942496</v>
      </c>
      <c r="M38" s="69">
        <v>1.1201057086061399</v>
      </c>
      <c r="N38" s="68">
        <v>1535355.5617</v>
      </c>
      <c r="O38" s="68">
        <v>1535355.5617</v>
      </c>
      <c r="P38" s="68">
        <v>493</v>
      </c>
      <c r="Q38" s="68">
        <v>932</v>
      </c>
      <c r="R38" s="69">
        <v>-47.103004291845501</v>
      </c>
      <c r="S38" s="68">
        <v>822.32711075050702</v>
      </c>
      <c r="T38" s="68">
        <v>737.21800568669505</v>
      </c>
      <c r="U38" s="70">
        <v>10.3497870800022</v>
      </c>
    </row>
    <row r="39" spans="1:21" ht="12" thickBot="1" x14ac:dyDescent="0.2">
      <c r="A39" s="53"/>
      <c r="B39" s="42" t="s">
        <v>34</v>
      </c>
      <c r="C39" s="43"/>
      <c r="D39" s="68">
        <v>934399.00760000001</v>
      </c>
      <c r="E39" s="68">
        <v>788905</v>
      </c>
      <c r="F39" s="69">
        <v>118.44252572870001</v>
      </c>
      <c r="G39" s="68">
        <v>1237620.3887</v>
      </c>
      <c r="H39" s="69">
        <v>-24.500354379140798</v>
      </c>
      <c r="I39" s="68">
        <v>15369.514300000001</v>
      </c>
      <c r="J39" s="69">
        <v>1.6448555889926</v>
      </c>
      <c r="K39" s="68">
        <v>58986.898000000001</v>
      </c>
      <c r="L39" s="69">
        <v>4.7661543506050403</v>
      </c>
      <c r="M39" s="69">
        <v>-0.73944189606308797</v>
      </c>
      <c r="N39" s="68">
        <v>3446727.4926</v>
      </c>
      <c r="O39" s="68">
        <v>3446727.4926</v>
      </c>
      <c r="P39" s="68">
        <v>3782</v>
      </c>
      <c r="Q39" s="68">
        <v>6572</v>
      </c>
      <c r="R39" s="69">
        <v>-42.452830188679201</v>
      </c>
      <c r="S39" s="68">
        <v>247.06478254891601</v>
      </c>
      <c r="T39" s="68">
        <v>238.482217102861</v>
      </c>
      <c r="U39" s="70">
        <v>3.4738117499025001</v>
      </c>
    </row>
    <row r="40" spans="1:21" ht="12" thickBot="1" x14ac:dyDescent="0.2">
      <c r="A40" s="53"/>
      <c r="B40" s="42" t="s">
        <v>40</v>
      </c>
      <c r="C40" s="43"/>
      <c r="D40" s="71"/>
      <c r="E40" s="68">
        <v>138280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2"/>
    </row>
    <row r="41" spans="1:21" ht="12" thickBot="1" x14ac:dyDescent="0.2">
      <c r="A41" s="53"/>
      <c r="B41" s="42" t="s">
        <v>41</v>
      </c>
      <c r="C41" s="43"/>
      <c r="D41" s="71"/>
      <c r="E41" s="68">
        <v>29083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4"/>
      <c r="B42" s="42" t="s">
        <v>35</v>
      </c>
      <c r="C42" s="43"/>
      <c r="D42" s="73">
        <v>19117.916300000001</v>
      </c>
      <c r="E42" s="73">
        <v>37623</v>
      </c>
      <c r="F42" s="74">
        <v>50.814438774154098</v>
      </c>
      <c r="G42" s="73">
        <v>20381.357</v>
      </c>
      <c r="H42" s="74">
        <v>-6.1990018623392</v>
      </c>
      <c r="I42" s="73">
        <v>2448.9722999999999</v>
      </c>
      <c r="J42" s="74">
        <v>12.8098285481039</v>
      </c>
      <c r="K42" s="73">
        <v>3641.7541999999999</v>
      </c>
      <c r="L42" s="74">
        <v>17.8680654089912</v>
      </c>
      <c r="M42" s="74">
        <v>-0.32752949114468</v>
      </c>
      <c r="N42" s="73">
        <v>45991.328999999998</v>
      </c>
      <c r="O42" s="73">
        <v>45991.328999999998</v>
      </c>
      <c r="P42" s="73">
        <v>34</v>
      </c>
      <c r="Q42" s="73">
        <v>31</v>
      </c>
      <c r="R42" s="74">
        <v>9.6774193548386993</v>
      </c>
      <c r="S42" s="73">
        <v>562.29165588235298</v>
      </c>
      <c r="T42" s="73">
        <v>303.18131935483899</v>
      </c>
      <c r="U42" s="75">
        <v>46.081127794954803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86950</v>
      </c>
      <c r="D2" s="32">
        <v>1048476.39255812</v>
      </c>
      <c r="E2" s="32">
        <v>818041.01866153802</v>
      </c>
      <c r="F2" s="32">
        <v>230435.373896581</v>
      </c>
      <c r="G2" s="32">
        <v>818041.01866153802</v>
      </c>
      <c r="H2" s="32">
        <v>0.219781175362809</v>
      </c>
    </row>
    <row r="3" spans="1:8" ht="14.25" x14ac:dyDescent="0.2">
      <c r="A3" s="32">
        <v>2</v>
      </c>
      <c r="B3" s="33">
        <v>13</v>
      </c>
      <c r="C3" s="32">
        <v>15546.165999999999</v>
      </c>
      <c r="D3" s="32">
        <v>126864.558701452</v>
      </c>
      <c r="E3" s="32">
        <v>97327.9914196506</v>
      </c>
      <c r="F3" s="32">
        <v>29536.567281801701</v>
      </c>
      <c r="G3" s="32">
        <v>97327.9914196506</v>
      </c>
      <c r="H3" s="32">
        <v>0.23281969041731701</v>
      </c>
    </row>
    <row r="4" spans="1:8" ht="14.25" x14ac:dyDescent="0.2">
      <c r="A4" s="32">
        <v>3</v>
      </c>
      <c r="B4" s="33">
        <v>14</v>
      </c>
      <c r="C4" s="32">
        <v>196757</v>
      </c>
      <c r="D4" s="32">
        <v>298365.78968717903</v>
      </c>
      <c r="E4" s="32">
        <v>229918.81930512801</v>
      </c>
      <c r="F4" s="32">
        <v>68446.970382051295</v>
      </c>
      <c r="G4" s="32">
        <v>229918.81930512801</v>
      </c>
      <c r="H4" s="32">
        <v>0.229406228019017</v>
      </c>
    </row>
    <row r="5" spans="1:8" ht="14.25" x14ac:dyDescent="0.2">
      <c r="A5" s="32">
        <v>4</v>
      </c>
      <c r="B5" s="33">
        <v>15</v>
      </c>
      <c r="C5" s="32">
        <v>5118</v>
      </c>
      <c r="D5" s="32">
        <v>88597.287570085493</v>
      </c>
      <c r="E5" s="32">
        <v>66450.310486324801</v>
      </c>
      <c r="F5" s="32">
        <v>22146.977083760699</v>
      </c>
      <c r="G5" s="32">
        <v>66450.310486324801</v>
      </c>
      <c r="H5" s="32">
        <v>0.24997353407959799</v>
      </c>
    </row>
    <row r="6" spans="1:8" ht="14.25" x14ac:dyDescent="0.2">
      <c r="A6" s="32">
        <v>5</v>
      </c>
      <c r="B6" s="33">
        <v>16</v>
      </c>
      <c r="C6" s="32">
        <v>8855</v>
      </c>
      <c r="D6" s="32">
        <v>921873.52513931599</v>
      </c>
      <c r="E6" s="32">
        <v>884296.43732393195</v>
      </c>
      <c r="F6" s="32">
        <v>37577.087815384599</v>
      </c>
      <c r="G6" s="32">
        <v>884296.43732393195</v>
      </c>
      <c r="H6" s="32">
        <v>4.0761651995273297E-2</v>
      </c>
    </row>
    <row r="7" spans="1:8" ht="14.25" x14ac:dyDescent="0.2">
      <c r="A7" s="32">
        <v>6</v>
      </c>
      <c r="B7" s="33">
        <v>17</v>
      </c>
      <c r="C7" s="32">
        <v>25618</v>
      </c>
      <c r="D7" s="32">
        <v>502393.54144786298</v>
      </c>
      <c r="E7" s="32">
        <v>430324.54598461499</v>
      </c>
      <c r="F7" s="32">
        <v>72068.995463247906</v>
      </c>
      <c r="G7" s="32">
        <v>430324.54598461499</v>
      </c>
      <c r="H7" s="32">
        <v>0.14345127776832101</v>
      </c>
    </row>
    <row r="8" spans="1:8" ht="14.25" x14ac:dyDescent="0.2">
      <c r="A8" s="32">
        <v>7</v>
      </c>
      <c r="B8" s="33">
        <v>18</v>
      </c>
      <c r="C8" s="32">
        <v>213517</v>
      </c>
      <c r="D8" s="32">
        <v>345469.55088376103</v>
      </c>
      <c r="E8" s="32">
        <v>281867.90752905997</v>
      </c>
      <c r="F8" s="32">
        <v>63601.6433547009</v>
      </c>
      <c r="G8" s="32">
        <v>281867.90752905997</v>
      </c>
      <c r="H8" s="32">
        <v>0.18410202344026799</v>
      </c>
    </row>
    <row r="9" spans="1:8" ht="14.25" x14ac:dyDescent="0.2">
      <c r="A9" s="32">
        <v>8</v>
      </c>
      <c r="B9" s="33">
        <v>19</v>
      </c>
      <c r="C9" s="32">
        <v>26424</v>
      </c>
      <c r="D9" s="32">
        <v>228295.174228205</v>
      </c>
      <c r="E9" s="32">
        <v>209349.30062564099</v>
      </c>
      <c r="F9" s="32">
        <v>18945.873602564101</v>
      </c>
      <c r="G9" s="32">
        <v>209349.30062564099</v>
      </c>
      <c r="H9" s="32">
        <v>8.2988497968098499E-2</v>
      </c>
    </row>
    <row r="10" spans="1:8" ht="14.25" x14ac:dyDescent="0.2">
      <c r="A10" s="32">
        <v>9</v>
      </c>
      <c r="B10" s="33">
        <v>21</v>
      </c>
      <c r="C10" s="32">
        <v>348971</v>
      </c>
      <c r="D10" s="32">
        <v>1369739.4900829101</v>
      </c>
      <c r="E10" s="32">
        <v>1326284.7915230801</v>
      </c>
      <c r="F10" s="32">
        <v>43454.698559829099</v>
      </c>
      <c r="G10" s="32">
        <v>1326284.7915230801</v>
      </c>
      <c r="H10" s="36">
        <v>3.17247906440946E-2</v>
      </c>
    </row>
    <row r="11" spans="1:8" ht="14.25" x14ac:dyDescent="0.2">
      <c r="A11" s="32">
        <v>10</v>
      </c>
      <c r="B11" s="33">
        <v>22</v>
      </c>
      <c r="C11" s="32">
        <v>63402.031999999999</v>
      </c>
      <c r="D11" s="32">
        <v>1264358.1625991501</v>
      </c>
      <c r="E11" s="32">
        <v>1247534.5656940199</v>
      </c>
      <c r="F11" s="32">
        <v>16823.596905128201</v>
      </c>
      <c r="G11" s="32">
        <v>1247534.5656940199</v>
      </c>
      <c r="H11" s="32">
        <v>1.33060373261196E-2</v>
      </c>
    </row>
    <row r="12" spans="1:8" ht="14.25" x14ac:dyDescent="0.2">
      <c r="A12" s="32">
        <v>11</v>
      </c>
      <c r="B12" s="33">
        <v>23</v>
      </c>
      <c r="C12" s="32">
        <v>593815.99</v>
      </c>
      <c r="D12" s="32">
        <v>5523126.7435572604</v>
      </c>
      <c r="E12" s="32">
        <v>6173582.81492393</v>
      </c>
      <c r="F12" s="32">
        <v>-650456.07136666705</v>
      </c>
      <c r="G12" s="32">
        <v>6173582.81492393</v>
      </c>
      <c r="H12" s="32">
        <v>-0.11776953554894</v>
      </c>
    </row>
    <row r="13" spans="1:8" ht="14.25" x14ac:dyDescent="0.2">
      <c r="A13" s="32">
        <v>12</v>
      </c>
      <c r="B13" s="33">
        <v>24</v>
      </c>
      <c r="C13" s="32">
        <v>68169.17</v>
      </c>
      <c r="D13" s="32">
        <v>2033570.1925094</v>
      </c>
      <c r="E13" s="32">
        <v>2231647.3361999998</v>
      </c>
      <c r="F13" s="32">
        <v>-198077.14369059799</v>
      </c>
      <c r="G13" s="32">
        <v>2231647.3361999998</v>
      </c>
      <c r="H13" s="32">
        <v>-9.7403642333178303E-2</v>
      </c>
    </row>
    <row r="14" spans="1:8" ht="14.25" x14ac:dyDescent="0.2">
      <c r="A14" s="32">
        <v>13</v>
      </c>
      <c r="B14" s="33">
        <v>25</v>
      </c>
      <c r="C14" s="32">
        <v>156053</v>
      </c>
      <c r="D14" s="32">
        <v>2680495.0649999999</v>
      </c>
      <c r="E14" s="32">
        <v>2508685.0269999998</v>
      </c>
      <c r="F14" s="32">
        <v>171810.038</v>
      </c>
      <c r="G14" s="32">
        <v>2508685.0269999998</v>
      </c>
      <c r="H14" s="32">
        <v>6.4096382882167305E-2</v>
      </c>
    </row>
    <row r="15" spans="1:8" ht="14.25" x14ac:dyDescent="0.2">
      <c r="A15" s="32">
        <v>14</v>
      </c>
      <c r="B15" s="33">
        <v>26</v>
      </c>
      <c r="C15" s="32">
        <v>156906</v>
      </c>
      <c r="D15" s="32">
        <v>707154.24285568402</v>
      </c>
      <c r="E15" s="32">
        <v>678993.49275842996</v>
      </c>
      <c r="F15" s="32">
        <v>28160.7500972544</v>
      </c>
      <c r="G15" s="32">
        <v>678993.49275842996</v>
      </c>
      <c r="H15" s="32">
        <v>3.9822641781138798E-2</v>
      </c>
    </row>
    <row r="16" spans="1:8" ht="14.25" x14ac:dyDescent="0.2">
      <c r="A16" s="32">
        <v>15</v>
      </c>
      <c r="B16" s="33">
        <v>27</v>
      </c>
      <c r="C16" s="32">
        <v>223889.329</v>
      </c>
      <c r="D16" s="32">
        <v>1750560.9473999999</v>
      </c>
      <c r="E16" s="32">
        <v>1575819.2892</v>
      </c>
      <c r="F16" s="32">
        <v>174741.65820000001</v>
      </c>
      <c r="G16" s="32">
        <v>1575819.2892</v>
      </c>
      <c r="H16" s="32">
        <v>9.9820379552927302E-2</v>
      </c>
    </row>
    <row r="17" spans="1:8" ht="14.25" x14ac:dyDescent="0.2">
      <c r="A17" s="32">
        <v>16</v>
      </c>
      <c r="B17" s="33">
        <v>29</v>
      </c>
      <c r="C17" s="32">
        <v>357360</v>
      </c>
      <c r="D17" s="32">
        <v>5256218.2629410299</v>
      </c>
      <c r="E17" s="32">
        <v>5010178.9071811996</v>
      </c>
      <c r="F17" s="32">
        <v>246039.35575982899</v>
      </c>
      <c r="G17" s="32">
        <v>5010178.9071811996</v>
      </c>
      <c r="H17" s="32">
        <v>4.6809196926720101E-2</v>
      </c>
    </row>
    <row r="18" spans="1:8" ht="14.25" x14ac:dyDescent="0.2">
      <c r="A18" s="32">
        <v>17</v>
      </c>
      <c r="B18" s="33">
        <v>31</v>
      </c>
      <c r="C18" s="32">
        <v>38295.233999999997</v>
      </c>
      <c r="D18" s="32">
        <v>452534.87486163701</v>
      </c>
      <c r="E18" s="32">
        <v>388089.379420123</v>
      </c>
      <c r="F18" s="32">
        <v>64445.495441513398</v>
      </c>
      <c r="G18" s="32">
        <v>388089.379420123</v>
      </c>
      <c r="H18" s="32">
        <v>0.14241000864567099</v>
      </c>
    </row>
    <row r="19" spans="1:8" ht="14.25" x14ac:dyDescent="0.2">
      <c r="A19" s="32">
        <v>18</v>
      </c>
      <c r="B19" s="33">
        <v>32</v>
      </c>
      <c r="C19" s="32">
        <v>68721.274000000005</v>
      </c>
      <c r="D19" s="32">
        <v>1073802.5024786701</v>
      </c>
      <c r="E19" s="32">
        <v>1057621.6188533599</v>
      </c>
      <c r="F19" s="32">
        <v>16180.8836253099</v>
      </c>
      <c r="G19" s="32">
        <v>1057621.6188533599</v>
      </c>
      <c r="H19" s="32">
        <v>1.50687706426083E-2</v>
      </c>
    </row>
    <row r="20" spans="1:8" ht="14.25" x14ac:dyDescent="0.2">
      <c r="A20" s="32">
        <v>19</v>
      </c>
      <c r="B20" s="33">
        <v>33</v>
      </c>
      <c r="C20" s="32">
        <v>69423.222999999998</v>
      </c>
      <c r="D20" s="32">
        <v>883318.61462306895</v>
      </c>
      <c r="E20" s="32">
        <v>717714.24620513001</v>
      </c>
      <c r="F20" s="32">
        <v>165604.36841793999</v>
      </c>
      <c r="G20" s="32">
        <v>717714.24620513001</v>
      </c>
      <c r="H20" s="32">
        <v>0.18747976740941499</v>
      </c>
    </row>
    <row r="21" spans="1:8" ht="14.25" x14ac:dyDescent="0.2">
      <c r="A21" s="32">
        <v>20</v>
      </c>
      <c r="B21" s="33">
        <v>34</v>
      </c>
      <c r="C21" s="32">
        <v>53887.586000000003</v>
      </c>
      <c r="D21" s="32">
        <v>366566.781978118</v>
      </c>
      <c r="E21" s="32">
        <v>280199.42581431998</v>
      </c>
      <c r="F21" s="32">
        <v>86367.356163798395</v>
      </c>
      <c r="G21" s="32">
        <v>280199.42581431998</v>
      </c>
      <c r="H21" s="32">
        <v>0.23561151858259199</v>
      </c>
    </row>
    <row r="22" spans="1:8" ht="14.25" x14ac:dyDescent="0.2">
      <c r="A22" s="32">
        <v>21</v>
      </c>
      <c r="B22" s="33">
        <v>35</v>
      </c>
      <c r="C22" s="32">
        <v>180451.601</v>
      </c>
      <c r="D22" s="32">
        <v>2630996.2036601799</v>
      </c>
      <c r="E22" s="32">
        <v>2821602.8870601798</v>
      </c>
      <c r="F22" s="32">
        <v>-190606.68340000001</v>
      </c>
      <c r="G22" s="32">
        <v>2821602.8870601798</v>
      </c>
      <c r="H22" s="32">
        <v>-7.2446582452241004E-2</v>
      </c>
    </row>
    <row r="23" spans="1:8" ht="14.25" x14ac:dyDescent="0.2">
      <c r="A23" s="32">
        <v>22</v>
      </c>
      <c r="B23" s="33">
        <v>36</v>
      </c>
      <c r="C23" s="32">
        <v>238950.02299999999</v>
      </c>
      <c r="D23" s="32">
        <v>854654.44658318604</v>
      </c>
      <c r="E23" s="32">
        <v>747139.43493264797</v>
      </c>
      <c r="F23" s="32">
        <v>107515.011650538</v>
      </c>
      <c r="G23" s="32">
        <v>747139.43493264797</v>
      </c>
      <c r="H23" s="32">
        <v>0.12579939422344399</v>
      </c>
    </row>
    <row r="24" spans="1:8" ht="14.25" x14ac:dyDescent="0.2">
      <c r="A24" s="32">
        <v>23</v>
      </c>
      <c r="B24" s="33">
        <v>37</v>
      </c>
      <c r="C24" s="32">
        <v>137540.62</v>
      </c>
      <c r="D24" s="32">
        <v>1346080.7892008801</v>
      </c>
      <c r="E24" s="32">
        <v>1220948.8994064899</v>
      </c>
      <c r="F24" s="32">
        <v>125131.889794392</v>
      </c>
      <c r="G24" s="32">
        <v>1220948.8994064899</v>
      </c>
      <c r="H24" s="32">
        <v>9.2960163162775694E-2</v>
      </c>
    </row>
    <row r="25" spans="1:8" ht="14.25" x14ac:dyDescent="0.2">
      <c r="A25" s="32">
        <v>24</v>
      </c>
      <c r="B25" s="33">
        <v>38</v>
      </c>
      <c r="C25" s="32">
        <v>1392050.9080000001</v>
      </c>
      <c r="D25" s="32">
        <v>5669149.5350646004</v>
      </c>
      <c r="E25" s="32">
        <v>6068039.0900486698</v>
      </c>
      <c r="F25" s="32">
        <v>-398889.554984071</v>
      </c>
      <c r="G25" s="32">
        <v>6068039.0900486698</v>
      </c>
      <c r="H25" s="32">
        <v>-7.0361445313247603E-2</v>
      </c>
    </row>
    <row r="26" spans="1:8" ht="14.25" x14ac:dyDescent="0.2">
      <c r="A26" s="32">
        <v>25</v>
      </c>
      <c r="B26" s="33">
        <v>39</v>
      </c>
      <c r="C26" s="32">
        <v>116411.72500000001</v>
      </c>
      <c r="D26" s="32">
        <v>146179.16010924301</v>
      </c>
      <c r="E26" s="32">
        <v>105706.7872659</v>
      </c>
      <c r="F26" s="32">
        <v>40472.372843343001</v>
      </c>
      <c r="G26" s="32">
        <v>105706.7872659</v>
      </c>
      <c r="H26" s="32">
        <v>0.27686828145063302</v>
      </c>
    </row>
    <row r="27" spans="1:8" ht="14.25" x14ac:dyDescent="0.2">
      <c r="A27" s="32">
        <v>26</v>
      </c>
      <c r="B27" s="33">
        <v>42</v>
      </c>
      <c r="C27" s="32">
        <v>43933.142</v>
      </c>
      <c r="D27" s="32">
        <v>555521.67539999995</v>
      </c>
      <c r="E27" s="32">
        <v>546265.3297</v>
      </c>
      <c r="F27" s="32">
        <v>9256.3456999999999</v>
      </c>
      <c r="G27" s="32">
        <v>546265.3297</v>
      </c>
      <c r="H27" s="32">
        <v>1.66624384068093E-2</v>
      </c>
    </row>
    <row r="28" spans="1:8" ht="14.25" x14ac:dyDescent="0.2">
      <c r="A28" s="32">
        <v>27</v>
      </c>
      <c r="B28" s="33">
        <v>75</v>
      </c>
      <c r="C28" s="32">
        <v>500</v>
      </c>
      <c r="D28" s="32">
        <v>405407.264957265</v>
      </c>
      <c r="E28" s="32">
        <v>379624.07051282102</v>
      </c>
      <c r="F28" s="32">
        <v>25783.194444444402</v>
      </c>
      <c r="G28" s="32">
        <v>379624.07051282102</v>
      </c>
      <c r="H28" s="32">
        <v>6.3598254577806601E-2</v>
      </c>
    </row>
    <row r="29" spans="1:8" ht="14.25" x14ac:dyDescent="0.2">
      <c r="A29" s="32">
        <v>28</v>
      </c>
      <c r="B29" s="33">
        <v>76</v>
      </c>
      <c r="C29" s="32">
        <v>4065</v>
      </c>
      <c r="D29" s="32">
        <v>934398.99013418797</v>
      </c>
      <c r="E29" s="32">
        <v>919029.48926581198</v>
      </c>
      <c r="F29" s="32">
        <v>15369.500868376101</v>
      </c>
      <c r="G29" s="32">
        <v>919029.48926581198</v>
      </c>
      <c r="H29" s="32">
        <v>1.6448541822769801E-2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19117.9159670222</v>
      </c>
      <c r="E30" s="32">
        <v>16668.9442553513</v>
      </c>
      <c r="F30" s="32">
        <v>2448.9717116708298</v>
      </c>
      <c r="G30" s="32">
        <v>16668.9442553513</v>
      </c>
      <c r="H30" s="32">
        <v>0.128098256938425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2015-01-14T03:52:03Z</dcterms:modified>
</cp:coreProperties>
</file>