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步步高\RMS-RA数据核对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8" i="2" l="1"/>
  <c r="H39" i="2" l="1"/>
  <c r="F39" i="2"/>
  <c r="E39" i="2"/>
  <c r="G39" i="2" l="1"/>
  <c r="L39" i="2" s="1"/>
  <c r="K39" i="2"/>
  <c r="F37" i="2"/>
  <c r="F38" i="2"/>
  <c r="F33" i="2"/>
  <c r="F34" i="2"/>
  <c r="E37" i="2"/>
  <c r="K37" i="2" s="1"/>
  <c r="E38" i="2"/>
  <c r="E34" i="2"/>
  <c r="E33" i="2"/>
  <c r="F40" i="2"/>
  <c r="E13" i="2"/>
  <c r="F36" i="2"/>
  <c r="F35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4" i="2"/>
  <c r="E40" i="2"/>
  <c r="E36" i="2"/>
  <c r="E35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K32" i="2" s="1"/>
  <c r="E5" i="2"/>
  <c r="E4" i="2"/>
  <c r="I31" i="2"/>
  <c r="I35" i="2"/>
  <c r="I36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1" i="2"/>
  <c r="J35" i="2"/>
  <c r="J36" i="2"/>
  <c r="J40" i="2"/>
  <c r="E3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0" i="2"/>
  <c r="H31" i="2"/>
  <c r="H32" i="2"/>
  <c r="H33" i="2"/>
  <c r="H34" i="2"/>
  <c r="H35" i="2"/>
  <c r="H36" i="2"/>
  <c r="H37" i="2"/>
  <c r="H38" i="2"/>
  <c r="H40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G35" i="2" l="1"/>
  <c r="L35" i="2" s="1"/>
  <c r="G36" i="2"/>
  <c r="L36" i="2" s="1"/>
  <c r="G31" i="2"/>
  <c r="L31" i="2" s="1"/>
  <c r="G40" i="2"/>
  <c r="L40" i="2" s="1"/>
  <c r="G37" i="2"/>
  <c r="L37" i="2" s="1"/>
  <c r="G33" i="2"/>
  <c r="L33" i="2" s="1"/>
  <c r="G30" i="2"/>
  <c r="L30" i="2" s="1"/>
  <c r="G38" i="2"/>
  <c r="L38" i="2" s="1"/>
  <c r="G34" i="2"/>
  <c r="L34" i="2" s="1"/>
  <c r="K38" i="2"/>
  <c r="K34" i="2"/>
  <c r="G29" i="2"/>
  <c r="L29" i="2" s="1"/>
  <c r="G32" i="2"/>
  <c r="L32" i="2" s="1"/>
  <c r="K33" i="2"/>
  <c r="I3" i="2"/>
  <c r="K3" i="2" s="1"/>
  <c r="K30" i="2"/>
  <c r="K5" i="2"/>
  <c r="K7" i="2"/>
  <c r="K40" i="2"/>
  <c r="G19" i="2"/>
  <c r="L19" i="2" s="1"/>
  <c r="G11" i="2"/>
  <c r="L11" i="2" s="1"/>
  <c r="G7" i="2"/>
  <c r="L7" i="2" s="1"/>
  <c r="G5" i="2"/>
  <c r="L5" i="2" s="1"/>
  <c r="K36" i="2"/>
  <c r="K28" i="2"/>
  <c r="K26" i="2"/>
  <c r="K24" i="2"/>
  <c r="K22" i="2"/>
  <c r="K20" i="2"/>
  <c r="K18" i="2"/>
  <c r="K16" i="2"/>
  <c r="K14" i="2"/>
  <c r="K12" i="2"/>
  <c r="K10" i="2"/>
  <c r="K8" i="2"/>
  <c r="K6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5" i="2"/>
  <c r="K31" i="2"/>
  <c r="K27" i="2"/>
  <c r="K25" i="2"/>
  <c r="K19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<sst xmlns="http://schemas.openxmlformats.org/spreadsheetml/2006/main" count="116" uniqueCount="73">
  <si>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</si>
  <si>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</si>
  <si>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</si>
  <si>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</si>
  <si>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</si>
  <si>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</si>
  <si>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</si>
  <si>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</si>
  <si>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</si>
  <si>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</si>
  <si>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</si>
  <si>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</si>
  <si>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</si>
  <si>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</si>
  <si>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</si>
  <si>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</si>
  <si>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</si>
  <si>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</si>
  <si>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</si>
  <si>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</si>
  <si>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</si>
  <si>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</si>
  <si>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</si>
  <si>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</si>
  <si>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</si>
  <si>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</si>
  <si>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</si>
  <si>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</si>
  <si>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</si>
  <si>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</si>
  <si>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</si>
  <si>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</si>
  <si>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</si>
  <si>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</si>
  <si>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</si>
  <si>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</si>
  <si>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</si>
  <si>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</si>
  <si>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</si>
  <si>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</si>
  <si>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</si>
  <si>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</si>
  <si>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</si>
  <si>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</si>
  <si>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</si>
  <si>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</si>
  <si>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</si>
  <si>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</si>
  <si>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</si>
  <si>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</si>
  <si>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</si>
  <si>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</si>
  <si>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</si>
  <si>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</si>
  <si>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</si>
  <si>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</si>
  <si>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</si>
  <si>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</si>
  <si>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</si>
  <si>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</si>
  <si>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</si>
  <si>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</si>
  <si>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</si>
  <si>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</si>
  <si>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</si>
  <si>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</si>
  <si>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</si>
  <si>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</si>
  <si>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</si>
  <si>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</si>
  <si>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</si>
  <si>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23" type="noConversion"/>
  </si>
  <si>
    <r>
      <t>910-</t>
    </r>
    <r>
      <rPr>
        <sz val="8"/>
        <color rgb="FF000000"/>
        <rFont val="宋体"/>
        <family val="3"/>
        <charset val="134"/>
      </rPr>
      <t>市场部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</si>
</sst>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%&quot;"/>
    <numFmt numFmtId="177" formatCode="0.00_ "/>
  </numFmts>
  <fonts count="3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6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77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6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5" xfId="53"/>
    <cellStyle name="差" xfId="7" builtinId="27" customBuiltin="1"/>
    <cellStyle name="常规" xfId="0" builtinId="0"/>
    <cellStyle name="常规 10" xfId="52"/>
    <cellStyle name="常规 10 2" xfId="61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9c07f74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b281c61d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b78518dc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5d04093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55ac0bbe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55ac0be9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9c07f4f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b281c5f3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b78518b0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5d040b9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5d040b9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55ac0be9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9c07f74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b281c61d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b78518dc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548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J27" sqref="J27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3" x14ac:dyDescent="0.15">
      <c r="A2" s="11" t="s">
        <v>3</v>
      </c>
      <c r="B2" s="12"/>
      <c r="C2" s="61" t="s">
        <v>4</v>
      </c>
      <c r="D2" s="6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62" t="s">
        <v>5</v>
      </c>
      <c r="B3" s="62"/>
      <c r="C3" s="62"/>
      <c r="D3" s="62"/>
      <c r="E3" s="15">
        <f>RA!D7</f>
        <v>18511896.844999999</v>
      </c>
      <c r="F3" s="25">
        <f>RA!I7</f>
        <v>1524659.1011000001</v>
      </c>
      <c r="G3" s="16">
        <f>E3-F3</f>
        <v>16987237.743899997</v>
      </c>
      <c r="H3" s="27">
        <f>RA!J7</f>
        <v>8.2361041327421098</v>
      </c>
      <c r="I3" s="20">
        <f>SUM(I4:I40)</f>
        <v>18511901.505018834</v>
      </c>
      <c r="J3" s="21">
        <f>SUM(J4:J40)</f>
        <v>16987237.586828772</v>
      </c>
      <c r="K3" s="22">
        <f>E3-I3</f>
        <v>-4.6600188352167606</v>
      </c>
      <c r="L3" s="22">
        <f>G3-J3</f>
        <v>0.15707122534513474</v>
      </c>
    </row>
    <row r="4" spans="1:13" x14ac:dyDescent="0.15">
      <c r="A4" s="63">
        <f>RA!A8</f>
        <v>42008</v>
      </c>
      <c r="B4" s="12">
        <v>12</v>
      </c>
      <c r="C4" s="60" t="s">
        <v>6</v>
      </c>
      <c r="D4" s="60"/>
      <c r="E4" s="15">
        <f>VLOOKUP(C4,RA!B8:D39,3,0)</f>
        <v>680402.33929999999</v>
      </c>
      <c r="F4" s="25">
        <f>VLOOKUP(C4,RA!B8:I43,8,0)</f>
        <v>159196.0013</v>
      </c>
      <c r="G4" s="16">
        <f t="shared" ref="G4:G40" si="0">E4-F4</f>
        <v>521206.33799999999</v>
      </c>
      <c r="H4" s="27">
        <f>RA!J8</f>
        <v>23.397333034419201</v>
      </c>
      <c r="I4" s="20">
        <f>VLOOKUP(B4,RMS!B:D,3,FALSE)</f>
        <v>680403.11381452996</v>
      </c>
      <c r="J4" s="21">
        <f>VLOOKUP(B4,RMS!B:E,4,FALSE)</f>
        <v>521206.350158974</v>
      </c>
      <c r="K4" s="22">
        <f t="shared" ref="K4:K40" si="1">E4-I4</f>
        <v>-0.77451452997047454</v>
      </c>
      <c r="L4" s="22">
        <f t="shared" ref="L4:L40" si="2">G4-J4</f>
        <v>-1.2158974015619606E-2</v>
      </c>
    </row>
    <row r="5" spans="1:13" x14ac:dyDescent="0.15">
      <c r="A5" s="63"/>
      <c r="B5" s="12">
        <v>13</v>
      </c>
      <c r="C5" s="60" t="s">
        <v>7</v>
      </c>
      <c r="D5" s="60"/>
      <c r="E5" s="15">
        <f>VLOOKUP(C5,RA!B8:D40,3,0)</f>
        <v>66923.918399999995</v>
      </c>
      <c r="F5" s="25">
        <f>VLOOKUP(C5,RA!B9:I44,8,0)</f>
        <v>15430.7066</v>
      </c>
      <c r="G5" s="16">
        <f t="shared" si="0"/>
        <v>51493.211799999997</v>
      </c>
      <c r="H5" s="27">
        <f>RA!J9</f>
        <v>23.057087763109799</v>
      </c>
      <c r="I5" s="20">
        <f>VLOOKUP(B5,RMS!B:D,3,FALSE)</f>
        <v>66923.944124143396</v>
      </c>
      <c r="J5" s="21">
        <f>VLOOKUP(B5,RMS!B:E,4,FALSE)</f>
        <v>51493.200299364602</v>
      </c>
      <c r="K5" s="22">
        <f t="shared" si="1"/>
        <v>-2.5724143401021138E-2</v>
      </c>
      <c r="L5" s="22">
        <f t="shared" si="2"/>
        <v>1.15006353953504E-2</v>
      </c>
      <c r="M5" s="35"/>
    </row>
    <row r="6" spans="1:13" x14ac:dyDescent="0.15">
      <c r="A6" s="63"/>
      <c r="B6" s="12">
        <v>14</v>
      </c>
      <c r="C6" s="60" t="s">
        <v>8</v>
      </c>
      <c r="D6" s="60"/>
      <c r="E6" s="15">
        <f>VLOOKUP(C6,RA!B10:D41,3,0)</f>
        <v>126244.5497</v>
      </c>
      <c r="F6" s="25">
        <f>VLOOKUP(C6,RA!B10:I45,8,0)</f>
        <v>27600.545600000001</v>
      </c>
      <c r="G6" s="16">
        <f t="shared" si="0"/>
        <v>98644.004100000006</v>
      </c>
      <c r="H6" s="27">
        <f>RA!J10</f>
        <v>21.862762127623199</v>
      </c>
      <c r="I6" s="20">
        <f>VLOOKUP(B6,RMS!B:D,3,FALSE)</f>
        <v>126246.384782051</v>
      </c>
      <c r="J6" s="21">
        <f>VLOOKUP(B6,RMS!B:E,4,FALSE)</f>
        <v>98644.004198290597</v>
      </c>
      <c r="K6" s="22">
        <f t="shared" si="1"/>
        <v>-1.8350820509949699</v>
      </c>
      <c r="L6" s="22">
        <f t="shared" si="2"/>
        <v>-9.8290591267868876E-5</v>
      </c>
      <c r="M6" s="35"/>
    </row>
    <row r="7" spans="1:13" x14ac:dyDescent="0.15">
      <c r="A7" s="63"/>
      <c r="B7" s="12">
        <v>15</v>
      </c>
      <c r="C7" s="60" t="s">
        <v>9</v>
      </c>
      <c r="D7" s="60"/>
      <c r="E7" s="15">
        <f>VLOOKUP(C7,RA!B10:D42,3,0)</f>
        <v>61001.730100000001</v>
      </c>
      <c r="F7" s="25">
        <f>VLOOKUP(C7,RA!B11:I46,8,0)</f>
        <v>14831.0936</v>
      </c>
      <c r="G7" s="16">
        <f t="shared" si="0"/>
        <v>46170.636500000001</v>
      </c>
      <c r="H7" s="27">
        <f>RA!J11</f>
        <v>24.312578636191802</v>
      </c>
      <c r="I7" s="20">
        <f>VLOOKUP(B7,RMS!B:D,3,FALSE)</f>
        <v>61001.769794871798</v>
      </c>
      <c r="J7" s="21">
        <f>VLOOKUP(B7,RMS!B:E,4,FALSE)</f>
        <v>46170.636729914499</v>
      </c>
      <c r="K7" s="22">
        <f t="shared" si="1"/>
        <v>-3.9694871797109954E-2</v>
      </c>
      <c r="L7" s="22">
        <f t="shared" si="2"/>
        <v>-2.2991449804976583E-4</v>
      </c>
      <c r="M7" s="35"/>
    </row>
    <row r="8" spans="1:13" x14ac:dyDescent="0.15">
      <c r="A8" s="63"/>
      <c r="B8" s="12">
        <v>16</v>
      </c>
      <c r="C8" s="60" t="s">
        <v>10</v>
      </c>
      <c r="D8" s="60"/>
      <c r="E8" s="15">
        <f>VLOOKUP(C8,RA!B12:D43,3,0)</f>
        <v>267701.86619999999</v>
      </c>
      <c r="F8" s="25">
        <f>VLOOKUP(C8,RA!B12:I47,8,0)</f>
        <v>28575.709900000002</v>
      </c>
      <c r="G8" s="16">
        <f t="shared" si="0"/>
        <v>239126.15629999997</v>
      </c>
      <c r="H8" s="27">
        <f>RA!J12</f>
        <v>10.674453004616399</v>
      </c>
      <c r="I8" s="20">
        <f>VLOOKUP(B8,RMS!B:D,3,FALSE)</f>
        <v>267701.87965982902</v>
      </c>
      <c r="J8" s="21">
        <f>VLOOKUP(B8,RMS!B:E,4,FALSE)</f>
        <v>239126.15544529899</v>
      </c>
      <c r="K8" s="22">
        <f t="shared" si="1"/>
        <v>-1.3459829031489789E-2</v>
      </c>
      <c r="L8" s="22">
        <f t="shared" si="2"/>
        <v>8.5470097837969661E-4</v>
      </c>
      <c r="M8" s="35"/>
    </row>
    <row r="9" spans="1:13" x14ac:dyDescent="0.15">
      <c r="A9" s="63"/>
      <c r="B9" s="12">
        <v>17</v>
      </c>
      <c r="C9" s="60" t="s">
        <v>11</v>
      </c>
      <c r="D9" s="60"/>
      <c r="E9" s="15">
        <f>VLOOKUP(C9,RA!B12:D44,3,0)</f>
        <v>282975.28379999998</v>
      </c>
      <c r="F9" s="25">
        <f>VLOOKUP(C9,RA!B13:I48,8,0)</f>
        <v>50173.562899999997</v>
      </c>
      <c r="G9" s="16">
        <f t="shared" si="0"/>
        <v>232801.72089999999</v>
      </c>
      <c r="H9" s="27">
        <f>RA!J13</f>
        <v>17.7307227070268</v>
      </c>
      <c r="I9" s="20">
        <f>VLOOKUP(B9,RMS!B:D,3,FALSE)</f>
        <v>282975.48192649602</v>
      </c>
      <c r="J9" s="21">
        <f>VLOOKUP(B9,RMS!B:E,4,FALSE)</f>
        <v>232801.720441026</v>
      </c>
      <c r="K9" s="22">
        <f t="shared" si="1"/>
        <v>-0.19812649604864419</v>
      </c>
      <c r="L9" s="22">
        <f t="shared" si="2"/>
        <v>4.5897398376837373E-4</v>
      </c>
      <c r="M9" s="35"/>
    </row>
    <row r="10" spans="1:13" x14ac:dyDescent="0.15">
      <c r="A10" s="63"/>
      <c r="B10" s="12">
        <v>18</v>
      </c>
      <c r="C10" s="60" t="s">
        <v>12</v>
      </c>
      <c r="D10" s="60"/>
      <c r="E10" s="15">
        <f>VLOOKUP(C10,RA!B14:D45,3,0)</f>
        <v>128165.32550000001</v>
      </c>
      <c r="F10" s="25">
        <f>VLOOKUP(C10,RA!B14:I49,8,0)</f>
        <v>25615.974999999999</v>
      </c>
      <c r="G10" s="16">
        <f t="shared" si="0"/>
        <v>102549.3505</v>
      </c>
      <c r="H10" s="27">
        <f>RA!J14</f>
        <v>19.986665582181999</v>
      </c>
      <c r="I10" s="20">
        <f>VLOOKUP(B10,RMS!B:D,3,FALSE)</f>
        <v>128165.32647094</v>
      </c>
      <c r="J10" s="21">
        <f>VLOOKUP(B10,RMS!B:E,4,FALSE)</f>
        <v>102549.35100427399</v>
      </c>
      <c r="K10" s="22">
        <f t="shared" si="1"/>
        <v>-9.7093998920172453E-4</v>
      </c>
      <c r="L10" s="22">
        <f t="shared" si="2"/>
        <v>-5.0427399401087314E-4</v>
      </c>
      <c r="M10" s="35"/>
    </row>
    <row r="11" spans="1:13" x14ac:dyDescent="0.15">
      <c r="A11" s="63"/>
      <c r="B11" s="12">
        <v>19</v>
      </c>
      <c r="C11" s="60" t="s">
        <v>13</v>
      </c>
      <c r="D11" s="60"/>
      <c r="E11" s="15">
        <f>VLOOKUP(C11,RA!B14:D46,3,0)</f>
        <v>129963.71739999999</v>
      </c>
      <c r="F11" s="25">
        <f>VLOOKUP(C11,RA!B15:I50,8,0)</f>
        <v>12752.859200000001</v>
      </c>
      <c r="G11" s="16">
        <f t="shared" si="0"/>
        <v>117210.85819999999</v>
      </c>
      <c r="H11" s="27">
        <f>RA!J15</f>
        <v>9.81263036725049</v>
      </c>
      <c r="I11" s="20">
        <f>VLOOKUP(B11,RMS!B:D,3,FALSE)</f>
        <v>129964.014786325</v>
      </c>
      <c r="J11" s="21">
        <f>VLOOKUP(B11,RMS!B:E,4,FALSE)</f>
        <v>117210.85915982899</v>
      </c>
      <c r="K11" s="22">
        <f t="shared" si="1"/>
        <v>-0.29738632500811946</v>
      </c>
      <c r="L11" s="22">
        <f t="shared" si="2"/>
        <v>-9.5982900529634207E-4</v>
      </c>
      <c r="M11" s="35"/>
    </row>
    <row r="12" spans="1:13" x14ac:dyDescent="0.15">
      <c r="A12" s="63"/>
      <c r="B12" s="12">
        <v>21</v>
      </c>
      <c r="C12" s="60" t="s">
        <v>14</v>
      </c>
      <c r="D12" s="60"/>
      <c r="E12" s="15">
        <f>VLOOKUP(C12,RA!B16:D47,3,0)</f>
        <v>706187.97979999997</v>
      </c>
      <c r="F12" s="25">
        <f>VLOOKUP(C12,RA!B16:I51,8,0)</f>
        <v>35491.482900000003</v>
      </c>
      <c r="G12" s="16">
        <f t="shared" si="0"/>
        <v>670696.49689999991</v>
      </c>
      <c r="H12" s="27">
        <f>RA!J16</f>
        <v>5.0257840568245804</v>
      </c>
      <c r="I12" s="20">
        <f>VLOOKUP(B12,RMS!B:D,3,FALSE)</f>
        <v>706187.69812222198</v>
      </c>
      <c r="J12" s="21">
        <f>VLOOKUP(B12,RMS!B:E,4,FALSE)</f>
        <v>670696.49667948706</v>
      </c>
      <c r="K12" s="22">
        <f t="shared" si="1"/>
        <v>0.28167777799535543</v>
      </c>
      <c r="L12" s="22">
        <f t="shared" si="2"/>
        <v>2.2051285486668348E-4</v>
      </c>
      <c r="M12" s="35"/>
    </row>
    <row r="13" spans="1:13" x14ac:dyDescent="0.15">
      <c r="A13" s="63"/>
      <c r="B13" s="12">
        <v>22</v>
      </c>
      <c r="C13" s="60" t="s">
        <v>15</v>
      </c>
      <c r="D13" s="60"/>
      <c r="E13" s="15">
        <f>VLOOKUP(C13,RA!B16:D48,3,0)</f>
        <v>579783.36600000004</v>
      </c>
      <c r="F13" s="25">
        <f>VLOOKUP(C13,RA!B17:I52,8,0)</f>
        <v>40260.612500000003</v>
      </c>
      <c r="G13" s="16">
        <f t="shared" si="0"/>
        <v>539522.75349999999</v>
      </c>
      <c r="H13" s="27">
        <f>RA!J17</f>
        <v>6.9440785750310798</v>
      </c>
      <c r="I13" s="20">
        <f>VLOOKUP(B13,RMS!B:D,3,FALSE)</f>
        <v>579783.42783247901</v>
      </c>
      <c r="J13" s="21">
        <f>VLOOKUP(B13,RMS!B:E,4,FALSE)</f>
        <v>539522.75305042695</v>
      </c>
      <c r="K13" s="22">
        <f t="shared" si="1"/>
        <v>-6.1832478968426585E-2</v>
      </c>
      <c r="L13" s="22">
        <f t="shared" si="2"/>
        <v>4.4957303907722235E-4</v>
      </c>
      <c r="M13" s="35"/>
    </row>
    <row r="14" spans="1:13" x14ac:dyDescent="0.15">
      <c r="A14" s="63"/>
      <c r="B14" s="12">
        <v>23</v>
      </c>
      <c r="C14" s="60" t="s">
        <v>16</v>
      </c>
      <c r="D14" s="60"/>
      <c r="E14" s="15">
        <f>VLOOKUP(C14,RA!B18:D49,3,0)</f>
        <v>1330974.5755</v>
      </c>
      <c r="F14" s="25">
        <f>VLOOKUP(C14,RA!B18:I53,8,0)</f>
        <v>220599.08790000001</v>
      </c>
      <c r="G14" s="16">
        <f t="shared" si="0"/>
        <v>1110375.4876000001</v>
      </c>
      <c r="H14" s="27">
        <f>RA!J18</f>
        <v>16.574252578576001</v>
      </c>
      <c r="I14" s="20">
        <f>VLOOKUP(B14,RMS!B:D,3,FALSE)</f>
        <v>1330974.6288991501</v>
      </c>
      <c r="J14" s="21">
        <f>VLOOKUP(B14,RMS!B:E,4,FALSE)</f>
        <v>1110375.48595128</v>
      </c>
      <c r="K14" s="22">
        <f t="shared" si="1"/>
        <v>-5.3399150026962161E-2</v>
      </c>
      <c r="L14" s="22">
        <f t="shared" si="2"/>
        <v>1.648720121011138E-3</v>
      </c>
      <c r="M14" s="35"/>
    </row>
    <row r="15" spans="1:13" x14ac:dyDescent="0.15">
      <c r="A15" s="63"/>
      <c r="B15" s="12">
        <v>24</v>
      </c>
      <c r="C15" s="60" t="s">
        <v>17</v>
      </c>
      <c r="D15" s="60"/>
      <c r="E15" s="15">
        <f>VLOOKUP(C15,RA!B18:D50,3,0)</f>
        <v>533320.97219999996</v>
      </c>
      <c r="F15" s="25">
        <f>VLOOKUP(C15,RA!B19:I54,8,0)</f>
        <v>56458.19</v>
      </c>
      <c r="G15" s="16">
        <f t="shared" si="0"/>
        <v>476862.78219999996</v>
      </c>
      <c r="H15" s="27">
        <f>RA!J19</f>
        <v>10.5861559816605</v>
      </c>
      <c r="I15" s="20">
        <f>VLOOKUP(B15,RMS!B:D,3,FALSE)</f>
        <v>533321.15296153806</v>
      </c>
      <c r="J15" s="21">
        <f>VLOOKUP(B15,RMS!B:E,4,FALSE)</f>
        <v>476862.78208205098</v>
      </c>
      <c r="K15" s="22">
        <f t="shared" si="1"/>
        <v>-0.18076153809670359</v>
      </c>
      <c r="L15" s="22">
        <f t="shared" si="2"/>
        <v>1.1794897727668285E-4</v>
      </c>
      <c r="M15" s="35"/>
    </row>
    <row r="16" spans="1:13" x14ac:dyDescent="0.15">
      <c r="A16" s="63"/>
      <c r="B16" s="12">
        <v>25</v>
      </c>
      <c r="C16" s="60" t="s">
        <v>18</v>
      </c>
      <c r="D16" s="60"/>
      <c r="E16" s="15">
        <f>VLOOKUP(C16,RA!B20:D51,3,0)</f>
        <v>1319829.253</v>
      </c>
      <c r="F16" s="25">
        <f>VLOOKUP(C16,RA!B20:I55,8,0)</f>
        <v>99744.712499999994</v>
      </c>
      <c r="G16" s="16">
        <f t="shared" si="0"/>
        <v>1220084.5405000001</v>
      </c>
      <c r="H16" s="27">
        <f>RA!J20</f>
        <v>7.5573951913308601</v>
      </c>
      <c r="I16" s="20">
        <f>VLOOKUP(B16,RMS!B:D,3,FALSE)</f>
        <v>1319829.2256</v>
      </c>
      <c r="J16" s="21">
        <f>VLOOKUP(B16,RMS!B:E,4,FALSE)</f>
        <v>1220084.5404999999</v>
      </c>
      <c r="K16" s="22">
        <f t="shared" si="1"/>
        <v>2.7400000020861626E-2</v>
      </c>
      <c r="L16" s="22">
        <f t="shared" si="2"/>
        <v>0</v>
      </c>
      <c r="M16" s="35"/>
    </row>
    <row r="17" spans="1:13" x14ac:dyDescent="0.15">
      <c r="A17" s="63"/>
      <c r="B17" s="12">
        <v>26</v>
      </c>
      <c r="C17" s="60" t="s">
        <v>19</v>
      </c>
      <c r="D17" s="60"/>
      <c r="E17" s="15">
        <f>VLOOKUP(C17,RA!B20:D52,3,0)</f>
        <v>396351.02289999998</v>
      </c>
      <c r="F17" s="25">
        <f>VLOOKUP(C17,RA!B21:I56,8,0)</f>
        <v>24154.644199999999</v>
      </c>
      <c r="G17" s="16">
        <f t="shared" si="0"/>
        <v>372196.3787</v>
      </c>
      <c r="H17" s="27">
        <f>RA!J21</f>
        <v>6.0942555473344298</v>
      </c>
      <c r="I17" s="20">
        <f>VLOOKUP(B17,RMS!B:D,3,FALSE)</f>
        <v>396350.78674064699</v>
      </c>
      <c r="J17" s="21">
        <f>VLOOKUP(B17,RMS!B:E,4,FALSE)</f>
        <v>372196.37848048599</v>
      </c>
      <c r="K17" s="22">
        <f t="shared" si="1"/>
        <v>0.23615935299312696</v>
      </c>
      <c r="L17" s="22">
        <f t="shared" si="2"/>
        <v>2.1951401140540838E-4</v>
      </c>
      <c r="M17" s="35"/>
    </row>
    <row r="18" spans="1:13" x14ac:dyDescent="0.15">
      <c r="A18" s="63"/>
      <c r="B18" s="12">
        <v>27</v>
      </c>
      <c r="C18" s="60" t="s">
        <v>20</v>
      </c>
      <c r="D18" s="60"/>
      <c r="E18" s="15">
        <f>VLOOKUP(C18,RA!B22:D53,3,0)</f>
        <v>1085294.6329000001</v>
      </c>
      <c r="F18" s="25">
        <f>VLOOKUP(C18,RA!B22:I57,8,0)</f>
        <v>112921.041</v>
      </c>
      <c r="G18" s="16">
        <f t="shared" si="0"/>
        <v>972373.59190000012</v>
      </c>
      <c r="H18" s="27">
        <f>RA!J22</f>
        <v>10.4046438245313</v>
      </c>
      <c r="I18" s="20">
        <f>VLOOKUP(B18,RMS!B:D,3,FALSE)</f>
        <v>1085294.8896000001</v>
      </c>
      <c r="J18" s="21">
        <f>VLOOKUP(B18,RMS!B:E,4,FALSE)</f>
        <v>972373.59089999995</v>
      </c>
      <c r="K18" s="22">
        <f t="shared" si="1"/>
        <v>-0.25670000002719462</v>
      </c>
      <c r="L18" s="22">
        <f t="shared" si="2"/>
        <v>1.0000001639127731E-3</v>
      </c>
      <c r="M18" s="35"/>
    </row>
    <row r="19" spans="1:13" x14ac:dyDescent="0.15">
      <c r="A19" s="63"/>
      <c r="B19" s="12">
        <v>29</v>
      </c>
      <c r="C19" s="60" t="s">
        <v>21</v>
      </c>
      <c r="D19" s="60"/>
      <c r="E19" s="15">
        <f>VLOOKUP(C19,RA!B22:D54,3,0)</f>
        <v>2554721.7843999998</v>
      </c>
      <c r="F19" s="25">
        <f>VLOOKUP(C19,RA!B23:I58,8,0)</f>
        <v>233618.9086</v>
      </c>
      <c r="G19" s="16">
        <f t="shared" si="0"/>
        <v>2321102.8757999996</v>
      </c>
      <c r="H19" s="27">
        <f>RA!J23</f>
        <v>9.1445929661130396</v>
      </c>
      <c r="I19" s="20">
        <f>VLOOKUP(B19,RMS!B:D,3,FALSE)</f>
        <v>2554723.3850837601</v>
      </c>
      <c r="J19" s="21">
        <f>VLOOKUP(B19,RMS!B:E,4,FALSE)</f>
        <v>2321102.9038102599</v>
      </c>
      <c r="K19" s="22">
        <f t="shared" si="1"/>
        <v>-1.6006837603636086</v>
      </c>
      <c r="L19" s="22">
        <f t="shared" si="2"/>
        <v>-2.8010260313749313E-2</v>
      </c>
      <c r="M19" s="35"/>
    </row>
    <row r="20" spans="1:13" x14ac:dyDescent="0.15">
      <c r="A20" s="63"/>
      <c r="B20" s="12">
        <v>31</v>
      </c>
      <c r="C20" s="60" t="s">
        <v>22</v>
      </c>
      <c r="D20" s="60"/>
      <c r="E20" s="15">
        <f>VLOOKUP(C20,RA!B24:D55,3,0)</f>
        <v>231067.75200000001</v>
      </c>
      <c r="F20" s="25">
        <f>VLOOKUP(C20,RA!B24:I59,8,0)</f>
        <v>38598.8292</v>
      </c>
      <c r="G20" s="16">
        <f t="shared" si="0"/>
        <v>192468.9228</v>
      </c>
      <c r="H20" s="27">
        <f>RA!J24</f>
        <v>16.704550447177901</v>
      </c>
      <c r="I20" s="20">
        <f>VLOOKUP(B20,RMS!B:D,3,FALSE)</f>
        <v>231067.749791234</v>
      </c>
      <c r="J20" s="21">
        <f>VLOOKUP(B20,RMS!B:E,4,FALSE)</f>
        <v>192468.910325618</v>
      </c>
      <c r="K20" s="22">
        <f t="shared" si="1"/>
        <v>2.2087660036049783E-3</v>
      </c>
      <c r="L20" s="22">
        <f t="shared" si="2"/>
        <v>1.2474382005166262E-2</v>
      </c>
      <c r="M20" s="35"/>
    </row>
    <row r="21" spans="1:13" x14ac:dyDescent="0.15">
      <c r="A21" s="63"/>
      <c r="B21" s="12">
        <v>32</v>
      </c>
      <c r="C21" s="60" t="s">
        <v>23</v>
      </c>
      <c r="D21" s="60"/>
      <c r="E21" s="15">
        <f>VLOOKUP(C21,RA!B24:D56,3,0)</f>
        <v>547477.15339999995</v>
      </c>
      <c r="F21" s="25">
        <f>VLOOKUP(C21,RA!B25:I60,8,0)</f>
        <v>7343.808</v>
      </c>
      <c r="G21" s="16">
        <f t="shared" si="0"/>
        <v>540133.34539999999</v>
      </c>
      <c r="H21" s="27">
        <f>RA!J25</f>
        <v>1.34139076934859</v>
      </c>
      <c r="I21" s="20">
        <f>VLOOKUP(B21,RMS!B:D,3,FALSE)</f>
        <v>547477.14292745595</v>
      </c>
      <c r="J21" s="21">
        <f>VLOOKUP(B21,RMS!B:E,4,FALSE)</f>
        <v>540133.35552771797</v>
      </c>
      <c r="K21" s="22">
        <f t="shared" si="1"/>
        <v>1.0472544003278017E-2</v>
      </c>
      <c r="L21" s="22">
        <f t="shared" si="2"/>
        <v>-1.0127717978321016E-2</v>
      </c>
      <c r="M21" s="35"/>
    </row>
    <row r="22" spans="1:13" x14ac:dyDescent="0.15">
      <c r="A22" s="63"/>
      <c r="B22" s="12">
        <v>33</v>
      </c>
      <c r="C22" s="60" t="s">
        <v>24</v>
      </c>
      <c r="D22" s="60"/>
      <c r="E22" s="15">
        <f>VLOOKUP(C22,RA!B26:D57,3,0)</f>
        <v>638695.58750000002</v>
      </c>
      <c r="F22" s="25">
        <f>VLOOKUP(C22,RA!B26:I61,8,0)</f>
        <v>118642.77899999999</v>
      </c>
      <c r="G22" s="16">
        <f t="shared" si="0"/>
        <v>520052.80850000004</v>
      </c>
      <c r="H22" s="27">
        <f>RA!J26</f>
        <v>18.5757943724639</v>
      </c>
      <c r="I22" s="20">
        <f>VLOOKUP(B22,RMS!B:D,3,FALSE)</f>
        <v>638695.58547233196</v>
      </c>
      <c r="J22" s="21">
        <f>VLOOKUP(B22,RMS!B:E,4,FALSE)</f>
        <v>520052.69789565098</v>
      </c>
      <c r="K22" s="22">
        <f t="shared" si="1"/>
        <v>2.0276680588722229E-3</v>
      </c>
      <c r="L22" s="22">
        <f t="shared" si="2"/>
        <v>0.11060434905812144</v>
      </c>
      <c r="M22" s="35"/>
    </row>
    <row r="23" spans="1:13" x14ac:dyDescent="0.15">
      <c r="A23" s="63"/>
      <c r="B23" s="12">
        <v>34</v>
      </c>
      <c r="C23" s="60" t="s">
        <v>25</v>
      </c>
      <c r="D23" s="60"/>
      <c r="E23" s="15">
        <f>VLOOKUP(C23,RA!B26:D58,3,0)</f>
        <v>247730.7133</v>
      </c>
      <c r="F23" s="25">
        <f>VLOOKUP(C23,RA!B27:I62,8,0)</f>
        <v>59997.714</v>
      </c>
      <c r="G23" s="16">
        <f t="shared" si="0"/>
        <v>187732.9993</v>
      </c>
      <c r="H23" s="27">
        <f>RA!J27</f>
        <v>24.218924331495099</v>
      </c>
      <c r="I23" s="20">
        <f>VLOOKUP(B23,RMS!B:D,3,FALSE)</f>
        <v>247730.666785682</v>
      </c>
      <c r="J23" s="21">
        <f>VLOOKUP(B23,RMS!B:E,4,FALSE)</f>
        <v>187733.00578247401</v>
      </c>
      <c r="K23" s="22">
        <f t="shared" si="1"/>
        <v>4.6514318004483357E-2</v>
      </c>
      <c r="L23" s="22">
        <f t="shared" si="2"/>
        <v>-6.4824740111362189E-3</v>
      </c>
      <c r="M23" s="35"/>
    </row>
    <row r="24" spans="1:13" x14ac:dyDescent="0.15">
      <c r="A24" s="63"/>
      <c r="B24" s="12">
        <v>35</v>
      </c>
      <c r="C24" s="60" t="s">
        <v>26</v>
      </c>
      <c r="D24" s="60"/>
      <c r="E24" s="15">
        <f>VLOOKUP(C24,RA!B28:D59,3,0)</f>
        <v>1073994.5741000001</v>
      </c>
      <c r="F24" s="25">
        <f>VLOOKUP(C24,RA!B28:I63,8,0)</f>
        <v>55074.771399999998</v>
      </c>
      <c r="G24" s="16">
        <f t="shared" si="0"/>
        <v>1018919.8027000001</v>
      </c>
      <c r="H24" s="27">
        <f>RA!J28</f>
        <v>5.1280306929066501</v>
      </c>
      <c r="I24" s="20">
        <f>VLOOKUP(B24,RMS!B:D,3,FALSE)</f>
        <v>1073994.57231239</v>
      </c>
      <c r="J24" s="21">
        <f>VLOOKUP(B24,RMS!B:E,4,FALSE)</f>
        <v>1018919.82487611</v>
      </c>
      <c r="K24" s="22">
        <f t="shared" si="1"/>
        <v>1.7876101192086935E-3</v>
      </c>
      <c r="L24" s="22">
        <f t="shared" si="2"/>
        <v>-2.2176109836436808E-2</v>
      </c>
      <c r="M24" s="35"/>
    </row>
    <row r="25" spans="1:13" x14ac:dyDescent="0.15">
      <c r="A25" s="63"/>
      <c r="B25" s="12">
        <v>36</v>
      </c>
      <c r="C25" s="60" t="s">
        <v>27</v>
      </c>
      <c r="D25" s="60"/>
      <c r="E25" s="15">
        <f>VLOOKUP(C25,RA!B28:D60,3,0)</f>
        <v>682033.86750000005</v>
      </c>
      <c r="F25" s="25">
        <f>VLOOKUP(C25,RA!B29:I64,8,0)</f>
        <v>87280.145600000003</v>
      </c>
      <c r="G25" s="16">
        <f t="shared" si="0"/>
        <v>594753.7219</v>
      </c>
      <c r="H25" s="27">
        <f>RA!J29</f>
        <v>12.7970398185542</v>
      </c>
      <c r="I25" s="20">
        <f>VLOOKUP(B25,RMS!B:D,3,FALSE)</f>
        <v>682033.86632389401</v>
      </c>
      <c r="J25" s="21">
        <f>VLOOKUP(B25,RMS!B:E,4,FALSE)</f>
        <v>594753.68971527903</v>
      </c>
      <c r="K25" s="22">
        <f t="shared" si="1"/>
        <v>1.1761060450226068E-3</v>
      </c>
      <c r="L25" s="22">
        <f t="shared" si="2"/>
        <v>3.218472097069025E-2</v>
      </c>
      <c r="M25" s="35"/>
    </row>
    <row r="26" spans="1:13" x14ac:dyDescent="0.15">
      <c r="A26" s="63"/>
      <c r="B26" s="12">
        <v>37</v>
      </c>
      <c r="C26" s="60" t="s">
        <v>28</v>
      </c>
      <c r="D26" s="60"/>
      <c r="E26" s="15">
        <f>VLOOKUP(C26,RA!B30:D61,3,0)</f>
        <v>920189.33880000003</v>
      </c>
      <c r="F26" s="25">
        <f>VLOOKUP(C26,RA!B30:I65,8,0)</f>
        <v>101010.9145</v>
      </c>
      <c r="G26" s="16">
        <f t="shared" si="0"/>
        <v>819178.42430000007</v>
      </c>
      <c r="H26" s="27">
        <f>RA!J30</f>
        <v>10.977188089543199</v>
      </c>
      <c r="I26" s="20">
        <f>VLOOKUP(B26,RMS!B:D,3,FALSE)</f>
        <v>920189.36398053099</v>
      </c>
      <c r="J26" s="21">
        <f>VLOOKUP(B26,RMS!B:E,4,FALSE)</f>
        <v>819178.46519075998</v>
      </c>
      <c r="K26" s="22">
        <f t="shared" si="1"/>
        <v>-2.5180530967190862E-2</v>
      </c>
      <c r="L26" s="22">
        <f t="shared" si="2"/>
        <v>-4.0890759904868901E-2</v>
      </c>
      <c r="M26" s="35"/>
    </row>
    <row r="27" spans="1:13" x14ac:dyDescent="0.15">
      <c r="A27" s="63"/>
      <c r="B27" s="12">
        <v>38</v>
      </c>
      <c r="C27" s="60" t="s">
        <v>29</v>
      </c>
      <c r="D27" s="60"/>
      <c r="E27" s="15">
        <f>VLOOKUP(C27,RA!B30:D62,3,0)</f>
        <v>2825122.0200999998</v>
      </c>
      <c r="F27" s="25">
        <f>VLOOKUP(C27,RA!B31:I66,8,0)</f>
        <v>-186356.53719999999</v>
      </c>
      <c r="G27" s="16">
        <f t="shared" si="0"/>
        <v>3011478.5573</v>
      </c>
      <c r="H27" s="27">
        <f>RA!J31</f>
        <v>-6.5964066639997201</v>
      </c>
      <c r="I27" s="20">
        <f>VLOOKUP(B27,RMS!B:D,3,FALSE)</f>
        <v>2825121.9971150402</v>
      </c>
      <c r="J27" s="21">
        <f>VLOOKUP(B27,RMS!B:E,4,FALSE)</f>
        <v>3011478.4437230099</v>
      </c>
      <c r="K27" s="22">
        <f t="shared" si="1"/>
        <v>2.2984959650784731E-2</v>
      </c>
      <c r="L27" s="22">
        <f t="shared" si="2"/>
        <v>0.11357699008658528</v>
      </c>
      <c r="M27" s="35"/>
    </row>
    <row r="28" spans="1:13" x14ac:dyDescent="0.15">
      <c r="A28" s="63"/>
      <c r="B28" s="12">
        <v>39</v>
      </c>
      <c r="C28" s="60" t="s">
        <v>30</v>
      </c>
      <c r="D28" s="60"/>
      <c r="E28" s="15">
        <f>VLOOKUP(C28,RA!B32:D63,3,0)</f>
        <v>109357.8072</v>
      </c>
      <c r="F28" s="25">
        <f>VLOOKUP(C28,RA!B32:I67,8,0)</f>
        <v>31627.679899999999</v>
      </c>
      <c r="G28" s="16">
        <f t="shared" si="0"/>
        <v>77730.127299999993</v>
      </c>
      <c r="H28" s="27">
        <f>RA!J32</f>
        <v>28.921282082912899</v>
      </c>
      <c r="I28" s="20">
        <f>VLOOKUP(B28,RMS!B:D,3,FALSE)</f>
        <v>109357.745925104</v>
      </c>
      <c r="J28" s="21">
        <f>VLOOKUP(B28,RMS!B:E,4,FALSE)</f>
        <v>77730.138646156498</v>
      </c>
      <c r="K28" s="22">
        <f t="shared" si="1"/>
        <v>6.1274895997485146E-2</v>
      </c>
      <c r="L28" s="22">
        <f t="shared" si="2"/>
        <v>-1.1346156505169347E-2</v>
      </c>
      <c r="M28" s="35"/>
    </row>
    <row r="29" spans="1:13" x14ac:dyDescent="0.15">
      <c r="A29" s="63"/>
      <c r="B29" s="12">
        <v>40</v>
      </c>
      <c r="C29" s="60" t="s">
        <v>31</v>
      </c>
      <c r="D29" s="60"/>
      <c r="E29" s="15">
        <f>VLOOKUP(C29,RA!B32:D64,3,0)</f>
        <v>0</v>
      </c>
      <c r="F29" s="25">
        <f>VLOOKUP(C29,RA!B33:I68,8,0)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5"/>
    </row>
    <row r="30" spans="1:13" x14ac:dyDescent="0.15">
      <c r="A30" s="63"/>
      <c r="B30" s="12">
        <v>41</v>
      </c>
      <c r="C30" s="60" t="s">
        <v>36</v>
      </c>
      <c r="D30" s="60"/>
      <c r="E30" s="15">
        <f>VLOOKUP(C30,RA!B34:D65,3,0)</f>
        <v>0</v>
      </c>
      <c r="F30" s="25">
        <f>VLOOKUP(C30,RA!B34:I69,8,0)</f>
        <v>0</v>
      </c>
      <c r="G30" s="16">
        <f t="shared" si="0"/>
        <v>0</v>
      </c>
      <c r="H30" s="27">
        <f>RA!J34</f>
        <v>0</v>
      </c>
      <c r="I30" s="20">
        <v>0</v>
      </c>
      <c r="J30" s="21">
        <v>0</v>
      </c>
      <c r="K30" s="22">
        <f t="shared" si="1"/>
        <v>0</v>
      </c>
      <c r="L30" s="22">
        <f t="shared" si="2"/>
        <v>0</v>
      </c>
      <c r="M30" s="35"/>
    </row>
    <row r="31" spans="1:13" x14ac:dyDescent="0.15">
      <c r="A31" s="63"/>
      <c r="B31" s="12">
        <v>42</v>
      </c>
      <c r="C31" s="60" t="s">
        <v>32</v>
      </c>
      <c r="D31" s="60"/>
      <c r="E31" s="15">
        <f>VLOOKUP(C31,RA!B34:D66,3,0)</f>
        <v>284552.78840000002</v>
      </c>
      <c r="F31" s="25">
        <f>VLOOKUP(C31,RA!B35:I70,8,0)</f>
        <v>14549.0342</v>
      </c>
      <c r="G31" s="16">
        <f t="shared" si="0"/>
        <v>270003.75420000002</v>
      </c>
      <c r="H31" s="27">
        <f>RA!J35</f>
        <v>5.1129473310759499</v>
      </c>
      <c r="I31" s="20">
        <f>VLOOKUP(B31,RMS!B:D,3,FALSE)</f>
        <v>284552.788</v>
      </c>
      <c r="J31" s="21">
        <f>VLOOKUP(B31,RMS!B:E,4,FALSE)</f>
        <v>270003.74729999999</v>
      </c>
      <c r="K31" s="22">
        <f t="shared" si="1"/>
        <v>4.0000001899898052E-4</v>
      </c>
      <c r="L31" s="22">
        <f t="shared" si="2"/>
        <v>6.9000000366941094E-3</v>
      </c>
      <c r="M31" s="35"/>
    </row>
    <row r="32" spans="1:13" x14ac:dyDescent="0.15">
      <c r="A32" s="63"/>
      <c r="B32" s="12">
        <v>71</v>
      </c>
      <c r="C32" s="60" t="s">
        <v>37</v>
      </c>
      <c r="D32" s="60"/>
      <c r="E32" s="15">
        <f>VLOOKUP(C32,RA!B36:D67,3,0)</f>
        <v>0</v>
      </c>
      <c r="F32" s="25">
        <f>VLOOKUP(C32,RA!B36:I71,8,0)</f>
        <v>0</v>
      </c>
      <c r="G32" s="16">
        <f t="shared" si="0"/>
        <v>0</v>
      </c>
      <c r="H32" s="27">
        <f>RA!J36</f>
        <v>0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5"/>
    </row>
    <row r="33" spans="1:13" x14ac:dyDescent="0.15">
      <c r="A33" s="63"/>
      <c r="B33" s="12">
        <v>72</v>
      </c>
      <c r="C33" s="60" t="s">
        <v>38</v>
      </c>
      <c r="D33" s="60"/>
      <c r="E33" s="15">
        <f>VLOOKUP(C33,RA!B37:D68,3,0)</f>
        <v>0</v>
      </c>
      <c r="F33" s="25">
        <f>VLOOKUP(C33,RA!B37:I72,8,0)</f>
        <v>0</v>
      </c>
      <c r="G33" s="16">
        <f t="shared" si="0"/>
        <v>0</v>
      </c>
      <c r="H33" s="27">
        <f>RA!J37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5"/>
    </row>
    <row r="34" spans="1:13" x14ac:dyDescent="0.15">
      <c r="A34" s="63"/>
      <c r="B34" s="12">
        <v>73</v>
      </c>
      <c r="C34" s="60" t="s">
        <v>39</v>
      </c>
      <c r="D34" s="60"/>
      <c r="E34" s="15">
        <f>VLOOKUP(C34,RA!B38:D69,3,0)</f>
        <v>0</v>
      </c>
      <c r="F34" s="25">
        <f>VLOOKUP(C34,RA!B38:I73,8,0)</f>
        <v>0</v>
      </c>
      <c r="G34" s="16">
        <f t="shared" si="0"/>
        <v>0</v>
      </c>
      <c r="H34" s="27">
        <f>RA!J38</f>
        <v>0</v>
      </c>
      <c r="I34" s="20">
        <v>0</v>
      </c>
      <c r="J34" s="21">
        <v>0</v>
      </c>
      <c r="K34" s="22">
        <f t="shared" si="1"/>
        <v>0</v>
      </c>
      <c r="L34" s="22">
        <f t="shared" si="2"/>
        <v>0</v>
      </c>
      <c r="M34" s="35"/>
    </row>
    <row r="35" spans="1:13" x14ac:dyDescent="0.15">
      <c r="A35" s="63"/>
      <c r="B35" s="12">
        <v>75</v>
      </c>
      <c r="C35" s="60" t="s">
        <v>33</v>
      </c>
      <c r="D35" s="60"/>
      <c r="E35" s="15">
        <f>VLOOKUP(C35,RA!B8:D70,3,0)</f>
        <v>206035.897</v>
      </c>
      <c r="F35" s="25">
        <f>VLOOKUP(C35,RA!B8:I74,8,0)</f>
        <v>9338.9316999999992</v>
      </c>
      <c r="G35" s="16">
        <f t="shared" si="0"/>
        <v>196696.96530000001</v>
      </c>
      <c r="H35" s="27">
        <f>RA!J39</f>
        <v>4.5326721391661202</v>
      </c>
      <c r="I35" s="20">
        <f>VLOOKUP(B35,RMS!B:D,3,FALSE)</f>
        <v>206035.897435897</v>
      </c>
      <c r="J35" s="21">
        <f>VLOOKUP(B35,RMS!B:E,4,FALSE)</f>
        <v>196696.96581196599</v>
      </c>
      <c r="K35" s="22">
        <f t="shared" si="1"/>
        <v>-4.358970036264509E-4</v>
      </c>
      <c r="L35" s="22">
        <f t="shared" si="2"/>
        <v>-5.1196597632952034E-4</v>
      </c>
      <c r="M35" s="35"/>
    </row>
    <row r="36" spans="1:13" x14ac:dyDescent="0.15">
      <c r="A36" s="63"/>
      <c r="B36" s="12">
        <v>76</v>
      </c>
      <c r="C36" s="60" t="s">
        <v>34</v>
      </c>
      <c r="D36" s="60"/>
      <c r="E36" s="15">
        <f>VLOOKUP(C36,RA!B8:D71,3,0)</f>
        <v>486244.00030000001</v>
      </c>
      <c r="F36" s="25">
        <f>VLOOKUP(C36,RA!B8:I75,8,0)</f>
        <v>29030.750800000002</v>
      </c>
      <c r="G36" s="16">
        <f t="shared" si="0"/>
        <v>457213.24950000003</v>
      </c>
      <c r="H36" s="27">
        <f>RA!J40</f>
        <v>5.9704080219167297</v>
      </c>
      <c r="I36" s="20">
        <f>VLOOKUP(B36,RMS!B:D,3,FALSE)</f>
        <v>486243.99038632499</v>
      </c>
      <c r="J36" s="21">
        <f>VLOOKUP(B36,RMS!B:E,4,FALSE)</f>
        <v>457213.250910256</v>
      </c>
      <c r="K36" s="22">
        <f t="shared" si="1"/>
        <v>9.9136750213801861E-3</v>
      </c>
      <c r="L36" s="22">
        <f t="shared" si="2"/>
        <v>-1.4102559653110802E-3</v>
      </c>
      <c r="M36" s="35"/>
    </row>
    <row r="37" spans="1:13" x14ac:dyDescent="0.15">
      <c r="A37" s="63"/>
      <c r="B37" s="12">
        <v>77</v>
      </c>
      <c r="C37" s="60" t="s">
        <v>40</v>
      </c>
      <c r="D37" s="60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5"/>
    </row>
    <row r="38" spans="1:13" x14ac:dyDescent="0.15">
      <c r="A38" s="63"/>
      <c r="B38" s="12">
        <v>78</v>
      </c>
      <c r="C38" s="60" t="s">
        <v>41</v>
      </c>
      <c r="D38" s="60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0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  <c r="M38" s="35"/>
    </row>
    <row r="39" spans="1:13" s="34" customFormat="1" x14ac:dyDescent="0.15">
      <c r="A39" s="63"/>
      <c r="B39" s="12">
        <v>9101</v>
      </c>
      <c r="C39" s="60" t="s">
        <v>71</v>
      </c>
      <c r="D39" s="60"/>
      <c r="E39" s="15">
        <f>VLOOKUP(C39,RA!B11:D74,3,0)</f>
        <v>0</v>
      </c>
      <c r="F39" s="25">
        <f>VLOOKUP(C39,RA!B11:I78,8,0)</f>
        <v>0</v>
      </c>
      <c r="G39" s="16">
        <f t="shared" si="0"/>
        <v>0</v>
      </c>
      <c r="H39" s="27">
        <f>RA!J43</f>
        <v>0</v>
      </c>
      <c r="I39" s="20">
        <v>0</v>
      </c>
      <c r="J39" s="21">
        <v>0</v>
      </c>
      <c r="K39" s="22">
        <f t="shared" si="1"/>
        <v>0</v>
      </c>
      <c r="L39" s="22">
        <f t="shared" si="2"/>
        <v>0</v>
      </c>
      <c r="M39" s="35"/>
    </row>
    <row r="40" spans="1:13" x14ac:dyDescent="0.15">
      <c r="A40" s="63"/>
      <c r="B40" s="12">
        <v>99</v>
      </c>
      <c r="C40" s="60" t="s">
        <v>35</v>
      </c>
      <c r="D40" s="60"/>
      <c r="E40" s="15">
        <f>VLOOKUP(C40,RA!B8:D74,3,0)</f>
        <v>9553.0282999999999</v>
      </c>
      <c r="F40" s="25">
        <f>VLOOKUP(C40,RA!B8:I78,8,0)</f>
        <v>1095.1463000000001</v>
      </c>
      <c r="G40" s="16">
        <f t="shared" si="0"/>
        <v>8457.8819999999996</v>
      </c>
      <c r="H40" s="27">
        <f>RA!J43</f>
        <v>0</v>
      </c>
      <c r="I40" s="20">
        <f>VLOOKUP(B40,RMS!B:D,3,FALSE)</f>
        <v>9553.0283639664194</v>
      </c>
      <c r="J40" s="21">
        <f>VLOOKUP(B40,RMS!B:E,4,FALSE)</f>
        <v>8457.8822328114402</v>
      </c>
      <c r="K40" s="22">
        <f t="shared" si="1"/>
        <v>-6.3966419475036673E-5</v>
      </c>
      <c r="L40" s="22">
        <f t="shared" si="2"/>
        <v>-2.328114405827364E-4</v>
      </c>
      <c r="M40" s="35"/>
    </row>
  </sheetData>
  <mergeCells count="40">
    <mergeCell ref="C39:D39"/>
    <mergeCell ref="C40:D40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40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4"/>
  <sheetViews>
    <sheetView workbookViewId="0">
      <selection activeCell="A8" sqref="A1:XFD1048576"/>
    </sheetView>
  </sheetViews>
  <sheetFormatPr defaultRowHeight="11.25" x14ac:dyDescent="0.15"/>
  <cols>
    <col min="1" max="1" width="7" style="37" customWidth="1"/>
    <col min="2" max="3" width="9" style="37"/>
    <col min="4" max="4" width="11.5" style="37" bestFit="1" customWidth="1"/>
    <col min="5" max="5" width="10.5" style="37" bestFit="1" customWidth="1"/>
    <col min="6" max="7" width="12.25" style="37" bestFit="1" customWidth="1"/>
    <col min="8" max="8" width="9" style="37"/>
    <col min="9" max="9" width="12.25" style="37" bestFit="1" customWidth="1"/>
    <col min="10" max="10" width="9" style="37"/>
    <col min="11" max="11" width="12.25" style="37" bestFit="1" customWidth="1"/>
    <col min="12" max="12" width="10.5" style="37" bestFit="1" customWidth="1"/>
    <col min="13" max="13" width="12.25" style="37" bestFit="1" customWidth="1"/>
    <col min="14" max="15" width="13.875" style="37" bestFit="1" customWidth="1"/>
    <col min="16" max="16" width="9.25" style="37" bestFit="1" customWidth="1"/>
    <col min="17" max="18" width="10.5" style="37" bestFit="1" customWidth="1"/>
    <col min="19" max="20" width="9" style="37"/>
    <col min="21" max="21" width="10.5" style="37" bestFit="1" customWidth="1"/>
    <col min="22" max="22" width="36" style="37" bestFit="1" customWidth="1"/>
    <col min="23" max="16384" width="9" style="37"/>
  </cols>
  <sheetData>
    <row r="1" spans="1:23" ht="12.75" x14ac:dyDescent="0.2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38" t="s">
        <v>47</v>
      </c>
      <c r="W1" s="68"/>
    </row>
    <row r="2" spans="1:23" ht="12.75" x14ac:dyDescent="0.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38"/>
      <c r="W2" s="68"/>
    </row>
    <row r="3" spans="1:23" ht="23.25" thickBot="1" x14ac:dyDescent="0.2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39" t="s">
        <v>48</v>
      </c>
      <c r="W3" s="68"/>
    </row>
    <row r="4" spans="1:23" ht="12.75" thickTop="1" thickBot="1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W4" s="68"/>
    </row>
    <row r="5" spans="1:23" ht="12.75" thickTop="1" thickBot="1" x14ac:dyDescent="0.25">
      <c r="A5" s="40"/>
      <c r="B5" s="41"/>
      <c r="C5" s="42"/>
      <c r="D5" s="43" t="s">
        <v>0</v>
      </c>
      <c r="E5" s="43" t="s">
        <v>60</v>
      </c>
      <c r="F5" s="43" t="s">
        <v>61</v>
      </c>
      <c r="G5" s="43" t="s">
        <v>49</v>
      </c>
      <c r="H5" s="43" t="s">
        <v>50</v>
      </c>
      <c r="I5" s="43" t="s">
        <v>1</v>
      </c>
      <c r="J5" s="43" t="s">
        <v>2</v>
      </c>
      <c r="K5" s="43" t="s">
        <v>51</v>
      </c>
      <c r="L5" s="43" t="s">
        <v>52</v>
      </c>
      <c r="M5" s="43" t="s">
        <v>53</v>
      </c>
      <c r="N5" s="43" t="s">
        <v>54</v>
      </c>
      <c r="O5" s="43" t="s">
        <v>55</v>
      </c>
      <c r="P5" s="43" t="s">
        <v>62</v>
      </c>
      <c r="Q5" s="43" t="s">
        <v>63</v>
      </c>
      <c r="R5" s="43" t="s">
        <v>56</v>
      </c>
      <c r="S5" s="43" t="s">
        <v>57</v>
      </c>
      <c r="T5" s="43" t="s">
        <v>58</v>
      </c>
      <c r="U5" s="44" t="s">
        <v>59</v>
      </c>
    </row>
    <row r="6" spans="1:23" ht="12" thickBot="1" x14ac:dyDescent="0.2">
      <c r="A6" s="45" t="s">
        <v>3</v>
      </c>
      <c r="B6" s="69" t="s">
        <v>4</v>
      </c>
      <c r="C6" s="70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3" ht="12" thickBot="1" x14ac:dyDescent="0.2">
      <c r="A7" s="71" t="s">
        <v>5</v>
      </c>
      <c r="B7" s="72"/>
      <c r="C7" s="73"/>
      <c r="D7" s="47">
        <v>18511896.844999999</v>
      </c>
      <c r="E7" s="48"/>
      <c r="F7" s="48"/>
      <c r="G7" s="47">
        <v>20211893.000999998</v>
      </c>
      <c r="H7" s="49">
        <v>-8.4108705499078802</v>
      </c>
      <c r="I7" s="47">
        <v>1524659.1011000001</v>
      </c>
      <c r="J7" s="49">
        <v>8.2361041327421098</v>
      </c>
      <c r="K7" s="47">
        <v>1865188.5826000001</v>
      </c>
      <c r="L7" s="49">
        <v>9.2281736426554399</v>
      </c>
      <c r="M7" s="49">
        <v>-0.182571073336357</v>
      </c>
      <c r="N7" s="47">
        <v>180796747.5517</v>
      </c>
      <c r="O7" s="47">
        <v>180796747.5517</v>
      </c>
      <c r="P7" s="47">
        <v>884431</v>
      </c>
      <c r="Q7" s="47">
        <v>1391821</v>
      </c>
      <c r="R7" s="49">
        <v>-36.455118869452299</v>
      </c>
      <c r="S7" s="47">
        <v>20.930854803822999</v>
      </c>
      <c r="T7" s="47">
        <v>28.368073364606499</v>
      </c>
      <c r="U7" s="50">
        <v>-35.532321209476301</v>
      </c>
    </row>
    <row r="8" spans="1:23" ht="12" thickBot="1" x14ac:dyDescent="0.2">
      <c r="A8" s="74">
        <v>42008</v>
      </c>
      <c r="B8" s="64" t="s">
        <v>6</v>
      </c>
      <c r="C8" s="65"/>
      <c r="D8" s="51">
        <v>680402.33929999999</v>
      </c>
      <c r="E8" s="52"/>
      <c r="F8" s="52"/>
      <c r="G8" s="51">
        <v>788445.61750000005</v>
      </c>
      <c r="H8" s="53">
        <v>-13.703326621636</v>
      </c>
      <c r="I8" s="51">
        <v>159196.0013</v>
      </c>
      <c r="J8" s="53">
        <v>23.397333034419201</v>
      </c>
      <c r="K8" s="51">
        <v>102189.55220000001</v>
      </c>
      <c r="L8" s="53">
        <v>12.9608878446204</v>
      </c>
      <c r="M8" s="53">
        <v>0.55785007246562701</v>
      </c>
      <c r="N8" s="51">
        <v>5624791.3499999996</v>
      </c>
      <c r="O8" s="51">
        <v>5624791.3499999996</v>
      </c>
      <c r="P8" s="51">
        <v>24030</v>
      </c>
      <c r="Q8" s="51">
        <v>35442</v>
      </c>
      <c r="R8" s="53">
        <v>-32.199085830370699</v>
      </c>
      <c r="S8" s="51">
        <v>28.3147040907199</v>
      </c>
      <c r="T8" s="51">
        <v>29.582844280796799</v>
      </c>
      <c r="U8" s="54">
        <v>-4.4787336855570299</v>
      </c>
    </row>
    <row r="9" spans="1:23" ht="12" thickBot="1" x14ac:dyDescent="0.2">
      <c r="A9" s="75"/>
      <c r="B9" s="64" t="s">
        <v>7</v>
      </c>
      <c r="C9" s="65"/>
      <c r="D9" s="51">
        <v>66923.918399999995</v>
      </c>
      <c r="E9" s="52"/>
      <c r="F9" s="52"/>
      <c r="G9" s="51">
        <v>122228.34480000001</v>
      </c>
      <c r="H9" s="53">
        <v>-45.246809560003101</v>
      </c>
      <c r="I9" s="51">
        <v>15430.7066</v>
      </c>
      <c r="J9" s="53">
        <v>23.057087763109799</v>
      </c>
      <c r="K9" s="51">
        <v>27363.619900000002</v>
      </c>
      <c r="L9" s="53">
        <v>22.387294816742099</v>
      </c>
      <c r="M9" s="53">
        <v>-0.436086794934613</v>
      </c>
      <c r="N9" s="51">
        <v>844086.26930000004</v>
      </c>
      <c r="O9" s="51">
        <v>844086.26930000004</v>
      </c>
      <c r="P9" s="51">
        <v>3829</v>
      </c>
      <c r="Q9" s="51">
        <v>7055</v>
      </c>
      <c r="R9" s="53">
        <v>-45.726435152374201</v>
      </c>
      <c r="S9" s="51">
        <v>17.4781714285714</v>
      </c>
      <c r="T9" s="51">
        <v>17.982210574061</v>
      </c>
      <c r="U9" s="54">
        <v>-2.8838208135753201</v>
      </c>
    </row>
    <row r="10" spans="1:23" ht="12" thickBot="1" x14ac:dyDescent="0.2">
      <c r="A10" s="75"/>
      <c r="B10" s="64" t="s">
        <v>8</v>
      </c>
      <c r="C10" s="65"/>
      <c r="D10" s="51">
        <v>126244.5497</v>
      </c>
      <c r="E10" s="52"/>
      <c r="F10" s="52"/>
      <c r="G10" s="51">
        <v>163179.92730000001</v>
      </c>
      <c r="H10" s="53">
        <v>-22.634755518732199</v>
      </c>
      <c r="I10" s="51">
        <v>27600.545600000001</v>
      </c>
      <c r="J10" s="53">
        <v>21.862762127623199</v>
      </c>
      <c r="K10" s="51">
        <v>42242.262900000002</v>
      </c>
      <c r="L10" s="53">
        <v>25.886923470887002</v>
      </c>
      <c r="M10" s="53">
        <v>-0.34661299596239198</v>
      </c>
      <c r="N10" s="51">
        <v>1420893.1347000001</v>
      </c>
      <c r="O10" s="51">
        <v>1420893.1347000001</v>
      </c>
      <c r="P10" s="51">
        <v>79198</v>
      </c>
      <c r="Q10" s="51">
        <v>126044</v>
      </c>
      <c r="R10" s="53">
        <v>-37.166386341277601</v>
      </c>
      <c r="S10" s="51">
        <v>1.59403709310841</v>
      </c>
      <c r="T10" s="51">
        <v>2.3671355090285902</v>
      </c>
      <c r="U10" s="54">
        <v>-48.499399371731101</v>
      </c>
    </row>
    <row r="11" spans="1:23" ht="12" thickBot="1" x14ac:dyDescent="0.2">
      <c r="A11" s="75"/>
      <c r="B11" s="64" t="s">
        <v>9</v>
      </c>
      <c r="C11" s="65"/>
      <c r="D11" s="51">
        <v>61001.730100000001</v>
      </c>
      <c r="E11" s="52"/>
      <c r="F11" s="52"/>
      <c r="G11" s="51">
        <v>76631.078200000004</v>
      </c>
      <c r="H11" s="53">
        <v>-20.395573789538599</v>
      </c>
      <c r="I11" s="51">
        <v>14831.0936</v>
      </c>
      <c r="J11" s="53">
        <v>24.312578636191802</v>
      </c>
      <c r="K11" s="51">
        <v>15592.7377</v>
      </c>
      <c r="L11" s="53">
        <v>20.347798916915199</v>
      </c>
      <c r="M11" s="53">
        <v>-4.8846079159018001E-2</v>
      </c>
      <c r="N11" s="51">
        <v>451002.4044</v>
      </c>
      <c r="O11" s="51">
        <v>451002.4044</v>
      </c>
      <c r="P11" s="51">
        <v>2681</v>
      </c>
      <c r="Q11" s="51">
        <v>4064</v>
      </c>
      <c r="R11" s="53">
        <v>-34.030511811023601</v>
      </c>
      <c r="S11" s="51">
        <v>22.753349533756101</v>
      </c>
      <c r="T11" s="51">
        <v>21.800497982283499</v>
      </c>
      <c r="U11" s="54">
        <v>4.1877418973368403</v>
      </c>
    </row>
    <row r="12" spans="1:23" ht="12" thickBot="1" x14ac:dyDescent="0.2">
      <c r="A12" s="75"/>
      <c r="B12" s="64" t="s">
        <v>10</v>
      </c>
      <c r="C12" s="65"/>
      <c r="D12" s="51">
        <v>267701.86619999999</v>
      </c>
      <c r="E12" s="52"/>
      <c r="F12" s="52"/>
      <c r="G12" s="51">
        <v>209307.80910000001</v>
      </c>
      <c r="H12" s="53">
        <v>27.8986519189551</v>
      </c>
      <c r="I12" s="51">
        <v>28575.709900000002</v>
      </c>
      <c r="J12" s="53">
        <v>10.674453004616399</v>
      </c>
      <c r="K12" s="51">
        <v>3566.8960000000002</v>
      </c>
      <c r="L12" s="53">
        <v>1.7041389976500401</v>
      </c>
      <c r="M12" s="53">
        <v>7.0113661570171999</v>
      </c>
      <c r="N12" s="51">
        <v>4860411.8992999997</v>
      </c>
      <c r="O12" s="51">
        <v>4860411.8992999997</v>
      </c>
      <c r="P12" s="51">
        <v>2296</v>
      </c>
      <c r="Q12" s="51">
        <v>5832</v>
      </c>
      <c r="R12" s="53">
        <v>-60.631001371742101</v>
      </c>
      <c r="S12" s="51">
        <v>116.59488945993</v>
      </c>
      <c r="T12" s="51">
        <v>158.071593021262</v>
      </c>
      <c r="U12" s="54">
        <v>-35.573346099003601</v>
      </c>
    </row>
    <row r="13" spans="1:23" ht="12" thickBot="1" x14ac:dyDescent="0.2">
      <c r="A13" s="75"/>
      <c r="B13" s="64" t="s">
        <v>11</v>
      </c>
      <c r="C13" s="65"/>
      <c r="D13" s="51">
        <v>282975.28379999998</v>
      </c>
      <c r="E13" s="52"/>
      <c r="F13" s="52"/>
      <c r="G13" s="51">
        <v>370238.78889999999</v>
      </c>
      <c r="H13" s="53">
        <v>-23.5695199196348</v>
      </c>
      <c r="I13" s="51">
        <v>50173.562899999997</v>
      </c>
      <c r="J13" s="53">
        <v>17.7307227070268</v>
      </c>
      <c r="K13" s="51">
        <v>68314.073399999994</v>
      </c>
      <c r="L13" s="53">
        <v>18.4513550303481</v>
      </c>
      <c r="M13" s="53">
        <v>-0.26554573014233401</v>
      </c>
      <c r="N13" s="51">
        <v>2593599.9111000001</v>
      </c>
      <c r="O13" s="51">
        <v>2593599.9111000001</v>
      </c>
      <c r="P13" s="51">
        <v>8974</v>
      </c>
      <c r="Q13" s="51">
        <v>13959</v>
      </c>
      <c r="R13" s="53">
        <v>-35.711727201088898</v>
      </c>
      <c r="S13" s="51">
        <v>31.532792935145999</v>
      </c>
      <c r="T13" s="51">
        <v>35.990633748835897</v>
      </c>
      <c r="U13" s="54">
        <v>-14.1371581732656</v>
      </c>
    </row>
    <row r="14" spans="1:23" ht="12" thickBot="1" x14ac:dyDescent="0.2">
      <c r="A14" s="75"/>
      <c r="B14" s="64" t="s">
        <v>12</v>
      </c>
      <c r="C14" s="65"/>
      <c r="D14" s="51">
        <v>128165.32550000001</v>
      </c>
      <c r="E14" s="52"/>
      <c r="F14" s="52"/>
      <c r="G14" s="51">
        <v>189311.90229999999</v>
      </c>
      <c r="H14" s="53">
        <v>-32.299383217385802</v>
      </c>
      <c r="I14" s="51">
        <v>25615.974999999999</v>
      </c>
      <c r="J14" s="53">
        <v>19.986665582181999</v>
      </c>
      <c r="K14" s="51">
        <v>34729.904399999999</v>
      </c>
      <c r="L14" s="53">
        <v>18.345335912881001</v>
      </c>
      <c r="M14" s="53">
        <v>-0.26242310646844202</v>
      </c>
      <c r="N14" s="51">
        <v>1451584.8814999999</v>
      </c>
      <c r="O14" s="51">
        <v>1451584.8814999999</v>
      </c>
      <c r="P14" s="51">
        <v>1900</v>
      </c>
      <c r="Q14" s="51">
        <v>3684</v>
      </c>
      <c r="R14" s="53">
        <v>-48.425624321389797</v>
      </c>
      <c r="S14" s="51">
        <v>67.455434473684207</v>
      </c>
      <c r="T14" s="51">
        <v>93.775663409337696</v>
      </c>
      <c r="U14" s="54">
        <v>-39.018693069009203</v>
      </c>
    </row>
    <row r="15" spans="1:23" ht="12" thickBot="1" x14ac:dyDescent="0.2">
      <c r="A15" s="75"/>
      <c r="B15" s="64" t="s">
        <v>13</v>
      </c>
      <c r="C15" s="65"/>
      <c r="D15" s="51">
        <v>129963.71739999999</v>
      </c>
      <c r="E15" s="52"/>
      <c r="F15" s="52"/>
      <c r="G15" s="51">
        <v>296548.82539999997</v>
      </c>
      <c r="H15" s="53">
        <v>-56.174597142747601</v>
      </c>
      <c r="I15" s="51">
        <v>12752.859200000001</v>
      </c>
      <c r="J15" s="53">
        <v>9.81263036725049</v>
      </c>
      <c r="K15" s="51">
        <v>15726.679</v>
      </c>
      <c r="L15" s="53">
        <v>5.3032342916169197</v>
      </c>
      <c r="M15" s="53">
        <v>-0.18909394666222901</v>
      </c>
      <c r="N15" s="51">
        <v>1314362.6392999999</v>
      </c>
      <c r="O15" s="51">
        <v>1314362.6392999999</v>
      </c>
      <c r="P15" s="51">
        <v>5618</v>
      </c>
      <c r="Q15" s="51">
        <v>9756</v>
      </c>
      <c r="R15" s="53">
        <v>-42.4149241492415</v>
      </c>
      <c r="S15" s="51">
        <v>23.133449163403299</v>
      </c>
      <c r="T15" s="51">
        <v>23.4004321443214</v>
      </c>
      <c r="U15" s="54">
        <v>-1.15409932618461</v>
      </c>
    </row>
    <row r="16" spans="1:23" ht="12" thickBot="1" x14ac:dyDescent="0.2">
      <c r="A16" s="75"/>
      <c r="B16" s="64" t="s">
        <v>14</v>
      </c>
      <c r="C16" s="65"/>
      <c r="D16" s="51">
        <v>706187.97979999997</v>
      </c>
      <c r="E16" s="52"/>
      <c r="F16" s="52"/>
      <c r="G16" s="51">
        <v>728440.44339999999</v>
      </c>
      <c r="H16" s="53">
        <v>-3.0548089142520101</v>
      </c>
      <c r="I16" s="51">
        <v>35491.482900000003</v>
      </c>
      <c r="J16" s="53">
        <v>5.0257840568245804</v>
      </c>
      <c r="K16" s="51">
        <v>44155.712099999997</v>
      </c>
      <c r="L16" s="53">
        <v>6.0616777253474501</v>
      </c>
      <c r="M16" s="53">
        <v>-0.19621989518316499</v>
      </c>
      <c r="N16" s="51">
        <v>7031335.5379999997</v>
      </c>
      <c r="O16" s="51">
        <v>7031335.5379999997</v>
      </c>
      <c r="P16" s="51">
        <v>36020</v>
      </c>
      <c r="Q16" s="51">
        <v>61534</v>
      </c>
      <c r="R16" s="53">
        <v>-41.463256086066202</v>
      </c>
      <c r="S16" s="51">
        <v>19.605440860632999</v>
      </c>
      <c r="T16" s="51">
        <v>22.2598876084766</v>
      </c>
      <c r="U16" s="54">
        <v>-13.539337200897499</v>
      </c>
    </row>
    <row r="17" spans="1:21" ht="12" thickBot="1" x14ac:dyDescent="0.2">
      <c r="A17" s="75"/>
      <c r="B17" s="64" t="s">
        <v>15</v>
      </c>
      <c r="C17" s="65"/>
      <c r="D17" s="51">
        <v>579783.36600000004</v>
      </c>
      <c r="E17" s="52"/>
      <c r="F17" s="52"/>
      <c r="G17" s="51">
        <v>587067.96189999999</v>
      </c>
      <c r="H17" s="53">
        <v>-1.2408437136347801</v>
      </c>
      <c r="I17" s="51">
        <v>40260.612500000003</v>
      </c>
      <c r="J17" s="53">
        <v>6.9440785750310798</v>
      </c>
      <c r="K17" s="51">
        <v>7538.7795999999998</v>
      </c>
      <c r="L17" s="53">
        <v>1.2841408643049299</v>
      </c>
      <c r="M17" s="53">
        <v>4.34046817073681</v>
      </c>
      <c r="N17" s="51">
        <v>10754136.4405</v>
      </c>
      <c r="O17" s="51">
        <v>10754136.4405</v>
      </c>
      <c r="P17" s="51">
        <v>9458</v>
      </c>
      <c r="Q17" s="51">
        <v>12399</v>
      </c>
      <c r="R17" s="53">
        <v>-23.719654810871798</v>
      </c>
      <c r="S17" s="51">
        <v>61.300842249947102</v>
      </c>
      <c r="T17" s="51">
        <v>101.972584684249</v>
      </c>
      <c r="U17" s="54">
        <v>-66.347770995490194</v>
      </c>
    </row>
    <row r="18" spans="1:21" ht="12" thickBot="1" x14ac:dyDescent="0.2">
      <c r="A18" s="75"/>
      <c r="B18" s="64" t="s">
        <v>16</v>
      </c>
      <c r="C18" s="65"/>
      <c r="D18" s="51">
        <v>1330974.5755</v>
      </c>
      <c r="E18" s="52"/>
      <c r="F18" s="52"/>
      <c r="G18" s="51">
        <v>2506059.625</v>
      </c>
      <c r="H18" s="53">
        <v>-46.889748263671102</v>
      </c>
      <c r="I18" s="51">
        <v>220599.08790000001</v>
      </c>
      <c r="J18" s="53">
        <v>16.574252578576001</v>
      </c>
      <c r="K18" s="51">
        <v>170205.2213</v>
      </c>
      <c r="L18" s="53">
        <v>6.7917466768174002</v>
      </c>
      <c r="M18" s="53">
        <v>0.29607708985129699</v>
      </c>
      <c r="N18" s="51">
        <v>17003149.815900002</v>
      </c>
      <c r="O18" s="51">
        <v>17003149.815900002</v>
      </c>
      <c r="P18" s="51">
        <v>63840</v>
      </c>
      <c r="Q18" s="51">
        <v>156534</v>
      </c>
      <c r="R18" s="53">
        <v>-59.216528038637001</v>
      </c>
      <c r="S18" s="51">
        <v>20.848599240288198</v>
      </c>
      <c r="T18" s="51">
        <v>35.283878784161899</v>
      </c>
      <c r="U18" s="54">
        <v>-69.238606284774704</v>
      </c>
    </row>
    <row r="19" spans="1:21" ht="12" thickBot="1" x14ac:dyDescent="0.2">
      <c r="A19" s="75"/>
      <c r="B19" s="64" t="s">
        <v>17</v>
      </c>
      <c r="C19" s="65"/>
      <c r="D19" s="51">
        <v>533320.97219999996</v>
      </c>
      <c r="E19" s="52"/>
      <c r="F19" s="52"/>
      <c r="G19" s="51">
        <v>593655.48080000002</v>
      </c>
      <c r="H19" s="53">
        <v>-10.1632193336604</v>
      </c>
      <c r="I19" s="51">
        <v>56458.19</v>
      </c>
      <c r="J19" s="53">
        <v>10.5861559816605</v>
      </c>
      <c r="K19" s="51">
        <v>66688.872000000003</v>
      </c>
      <c r="L19" s="53">
        <v>11.2335983001675</v>
      </c>
      <c r="M19" s="53">
        <v>-0.15340913248615201</v>
      </c>
      <c r="N19" s="51">
        <v>8278051.6765000001</v>
      </c>
      <c r="O19" s="51">
        <v>8278051.6765000001</v>
      </c>
      <c r="P19" s="51">
        <v>13595</v>
      </c>
      <c r="Q19" s="51">
        <v>27238</v>
      </c>
      <c r="R19" s="53">
        <v>-50.088112196196498</v>
      </c>
      <c r="S19" s="51">
        <v>39.229199867598403</v>
      </c>
      <c r="T19" s="51">
        <v>74.659293079521305</v>
      </c>
      <c r="U19" s="54">
        <v>-90.315615234320902</v>
      </c>
    </row>
    <row r="20" spans="1:21" ht="12" thickBot="1" x14ac:dyDescent="0.2">
      <c r="A20" s="75"/>
      <c r="B20" s="64" t="s">
        <v>18</v>
      </c>
      <c r="C20" s="65"/>
      <c r="D20" s="51">
        <v>1319829.253</v>
      </c>
      <c r="E20" s="52"/>
      <c r="F20" s="52"/>
      <c r="G20" s="51">
        <v>1409913.5667999999</v>
      </c>
      <c r="H20" s="53">
        <v>-6.3893500935989298</v>
      </c>
      <c r="I20" s="51">
        <v>99744.712499999994</v>
      </c>
      <c r="J20" s="53">
        <v>7.5573951913308601</v>
      </c>
      <c r="K20" s="51">
        <v>57299.661899999999</v>
      </c>
      <c r="L20" s="53">
        <v>4.06405493565466</v>
      </c>
      <c r="M20" s="53">
        <v>0.74075569021813004</v>
      </c>
      <c r="N20" s="51">
        <v>10873183.792199999</v>
      </c>
      <c r="O20" s="51">
        <v>10873183.792199999</v>
      </c>
      <c r="P20" s="51">
        <v>39282</v>
      </c>
      <c r="Q20" s="51">
        <v>65146</v>
      </c>
      <c r="R20" s="53">
        <v>-39.7015933441808</v>
      </c>
      <c r="S20" s="51">
        <v>33.598830329412998</v>
      </c>
      <c r="T20" s="51">
        <v>41.145966928130697</v>
      </c>
      <c r="U20" s="54">
        <v>-22.462498023661301</v>
      </c>
    </row>
    <row r="21" spans="1:21" ht="12" thickBot="1" x14ac:dyDescent="0.2">
      <c r="A21" s="75"/>
      <c r="B21" s="64" t="s">
        <v>19</v>
      </c>
      <c r="C21" s="65"/>
      <c r="D21" s="51">
        <v>396351.02289999998</v>
      </c>
      <c r="E21" s="52"/>
      <c r="F21" s="52"/>
      <c r="G21" s="51">
        <v>400100.26990000001</v>
      </c>
      <c r="H21" s="53">
        <v>-0.93707684849526596</v>
      </c>
      <c r="I21" s="51">
        <v>24154.644199999999</v>
      </c>
      <c r="J21" s="53">
        <v>6.0942555473344298</v>
      </c>
      <c r="K21" s="51">
        <v>48871.212099999997</v>
      </c>
      <c r="L21" s="53">
        <v>12.214741097829</v>
      </c>
      <c r="M21" s="53">
        <v>-0.50574902561092805</v>
      </c>
      <c r="N21" s="51">
        <v>2719735.4640000002</v>
      </c>
      <c r="O21" s="51">
        <v>2719735.4640000002</v>
      </c>
      <c r="P21" s="51">
        <v>33621</v>
      </c>
      <c r="Q21" s="51">
        <v>52479</v>
      </c>
      <c r="R21" s="53">
        <v>-35.934373749499798</v>
      </c>
      <c r="S21" s="51">
        <v>11.788793399958401</v>
      </c>
      <c r="T21" s="51">
        <v>13.474999146325199</v>
      </c>
      <c r="U21" s="54">
        <v>-14.303463375418801</v>
      </c>
    </row>
    <row r="22" spans="1:21" ht="12" thickBot="1" x14ac:dyDescent="0.2">
      <c r="A22" s="75"/>
      <c r="B22" s="64" t="s">
        <v>20</v>
      </c>
      <c r="C22" s="65"/>
      <c r="D22" s="51">
        <v>1085294.6329000001</v>
      </c>
      <c r="E22" s="52"/>
      <c r="F22" s="52"/>
      <c r="G22" s="51">
        <v>1205683.8141999999</v>
      </c>
      <c r="H22" s="53">
        <v>-9.9851370551806795</v>
      </c>
      <c r="I22" s="51">
        <v>112921.041</v>
      </c>
      <c r="J22" s="53">
        <v>10.4046438245313</v>
      </c>
      <c r="K22" s="51">
        <v>144960.6845</v>
      </c>
      <c r="L22" s="53">
        <v>12.023109441523401</v>
      </c>
      <c r="M22" s="53">
        <v>-0.22102298709827101</v>
      </c>
      <c r="N22" s="51">
        <v>6873661.4663000004</v>
      </c>
      <c r="O22" s="51">
        <v>6873661.4663000004</v>
      </c>
      <c r="P22" s="51">
        <v>65459</v>
      </c>
      <c r="Q22" s="51">
        <v>100672</v>
      </c>
      <c r="R22" s="53">
        <v>-34.977948188175503</v>
      </c>
      <c r="S22" s="51">
        <v>16.579761879955399</v>
      </c>
      <c r="T22" s="51">
        <v>17.3887549696043</v>
      </c>
      <c r="U22" s="54">
        <v>-4.8794011367975401</v>
      </c>
    </row>
    <row r="23" spans="1:21" ht="12" thickBot="1" x14ac:dyDescent="0.2">
      <c r="A23" s="75"/>
      <c r="B23" s="64" t="s">
        <v>21</v>
      </c>
      <c r="C23" s="65"/>
      <c r="D23" s="51">
        <v>2554721.7843999998</v>
      </c>
      <c r="E23" s="52"/>
      <c r="F23" s="52"/>
      <c r="G23" s="51">
        <v>2501912.6584999999</v>
      </c>
      <c r="H23" s="53">
        <v>2.1107501782920499</v>
      </c>
      <c r="I23" s="51">
        <v>233618.9086</v>
      </c>
      <c r="J23" s="53">
        <v>9.1445929661130396</v>
      </c>
      <c r="K23" s="51">
        <v>240561.66529999999</v>
      </c>
      <c r="L23" s="53">
        <v>9.6151104429131706</v>
      </c>
      <c r="M23" s="53">
        <v>-2.8860611233888001E-2</v>
      </c>
      <c r="N23" s="51">
        <v>22683166.2377</v>
      </c>
      <c r="O23" s="51">
        <v>22683166.2377</v>
      </c>
      <c r="P23" s="51">
        <v>82262</v>
      </c>
      <c r="Q23" s="51">
        <v>136448</v>
      </c>
      <c r="R23" s="53">
        <v>-39.711831613508402</v>
      </c>
      <c r="S23" s="51">
        <v>31.055916272398001</v>
      </c>
      <c r="T23" s="51">
        <v>38.521748717460099</v>
      </c>
      <c r="U23" s="54">
        <v>-24.039968357648199</v>
      </c>
    </row>
    <row r="24" spans="1:21" ht="12" thickBot="1" x14ac:dyDescent="0.2">
      <c r="A24" s="75"/>
      <c r="B24" s="64" t="s">
        <v>22</v>
      </c>
      <c r="C24" s="65"/>
      <c r="D24" s="51">
        <v>231067.75200000001</v>
      </c>
      <c r="E24" s="52"/>
      <c r="F24" s="52"/>
      <c r="G24" s="51">
        <v>327557.36090000003</v>
      </c>
      <c r="H24" s="53">
        <v>-29.4573166162055</v>
      </c>
      <c r="I24" s="51">
        <v>38598.8292</v>
      </c>
      <c r="J24" s="53">
        <v>16.704550447177901</v>
      </c>
      <c r="K24" s="51">
        <v>58053.070200000002</v>
      </c>
      <c r="L24" s="53">
        <v>17.723024156896599</v>
      </c>
      <c r="M24" s="53">
        <v>-0.33511132026226598</v>
      </c>
      <c r="N24" s="51">
        <v>1873765.7921</v>
      </c>
      <c r="O24" s="51">
        <v>1873765.7921</v>
      </c>
      <c r="P24" s="51">
        <v>23605</v>
      </c>
      <c r="Q24" s="51">
        <v>33603</v>
      </c>
      <c r="R24" s="53">
        <v>-29.7532958366812</v>
      </c>
      <c r="S24" s="51">
        <v>9.7889325142978194</v>
      </c>
      <c r="T24" s="51">
        <v>13.467094190994899</v>
      </c>
      <c r="U24" s="54">
        <v>-37.574696437274099</v>
      </c>
    </row>
    <row r="25" spans="1:21" ht="12" thickBot="1" x14ac:dyDescent="0.2">
      <c r="A25" s="75"/>
      <c r="B25" s="64" t="s">
        <v>23</v>
      </c>
      <c r="C25" s="65"/>
      <c r="D25" s="51">
        <v>547477.15339999995</v>
      </c>
      <c r="E25" s="52"/>
      <c r="F25" s="52"/>
      <c r="G25" s="51">
        <v>422742.5625</v>
      </c>
      <c r="H25" s="53">
        <v>29.506040310289301</v>
      </c>
      <c r="I25" s="51">
        <v>7343.808</v>
      </c>
      <c r="J25" s="53">
        <v>1.34139076934859</v>
      </c>
      <c r="K25" s="51">
        <v>28765.344799999999</v>
      </c>
      <c r="L25" s="53">
        <v>6.8044591086093904</v>
      </c>
      <c r="M25" s="53">
        <v>-0.74469946211108895</v>
      </c>
      <c r="N25" s="51">
        <v>4424630.3294000002</v>
      </c>
      <c r="O25" s="51">
        <v>4424630.3294000002</v>
      </c>
      <c r="P25" s="51">
        <v>19553</v>
      </c>
      <c r="Q25" s="51">
        <v>30654</v>
      </c>
      <c r="R25" s="53">
        <v>-36.213870946695401</v>
      </c>
      <c r="S25" s="51">
        <v>27.9996498440137</v>
      </c>
      <c r="T25" s="51">
        <v>35.029768115091002</v>
      </c>
      <c r="U25" s="54">
        <v>-25.107879242212501</v>
      </c>
    </row>
    <row r="26" spans="1:21" ht="12" thickBot="1" x14ac:dyDescent="0.2">
      <c r="A26" s="75"/>
      <c r="B26" s="64" t="s">
        <v>24</v>
      </c>
      <c r="C26" s="65"/>
      <c r="D26" s="51">
        <v>638695.58750000002</v>
      </c>
      <c r="E26" s="52"/>
      <c r="F26" s="52"/>
      <c r="G26" s="51">
        <v>837252.47380000004</v>
      </c>
      <c r="H26" s="53">
        <v>-23.7152940735808</v>
      </c>
      <c r="I26" s="51">
        <v>118642.77899999999</v>
      </c>
      <c r="J26" s="53">
        <v>18.5757943724639</v>
      </c>
      <c r="K26" s="51">
        <v>156162.3769</v>
      </c>
      <c r="L26" s="53">
        <v>18.6517665562973</v>
      </c>
      <c r="M26" s="53">
        <v>-0.24026016153702601</v>
      </c>
      <c r="N26" s="51">
        <v>3875640.7784000002</v>
      </c>
      <c r="O26" s="51">
        <v>3875640.7784000002</v>
      </c>
      <c r="P26" s="51">
        <v>47115</v>
      </c>
      <c r="Q26" s="51">
        <v>64810</v>
      </c>
      <c r="R26" s="53">
        <v>-27.302885357198001</v>
      </c>
      <c r="S26" s="51">
        <v>13.556098641621601</v>
      </c>
      <c r="T26" s="51">
        <v>13.6293567443296</v>
      </c>
      <c r="U26" s="54">
        <v>-0.54040697581742203</v>
      </c>
    </row>
    <row r="27" spans="1:21" ht="12" thickBot="1" x14ac:dyDescent="0.2">
      <c r="A27" s="75"/>
      <c r="B27" s="64" t="s">
        <v>25</v>
      </c>
      <c r="C27" s="65"/>
      <c r="D27" s="51">
        <v>247730.7133</v>
      </c>
      <c r="E27" s="52"/>
      <c r="F27" s="52"/>
      <c r="G27" s="51">
        <v>307755.56310000003</v>
      </c>
      <c r="H27" s="53">
        <v>-19.504066537538399</v>
      </c>
      <c r="I27" s="51">
        <v>59997.714</v>
      </c>
      <c r="J27" s="53">
        <v>24.218924331495099</v>
      </c>
      <c r="K27" s="51">
        <v>87365.764800000004</v>
      </c>
      <c r="L27" s="53">
        <v>28.3880375451124</v>
      </c>
      <c r="M27" s="53">
        <v>-0.313258298174939</v>
      </c>
      <c r="N27" s="51">
        <v>1544316.1216</v>
      </c>
      <c r="O27" s="51">
        <v>1544316.1216</v>
      </c>
      <c r="P27" s="51">
        <v>32323</v>
      </c>
      <c r="Q27" s="51">
        <v>45270</v>
      </c>
      <c r="R27" s="53">
        <v>-28.5995140269494</v>
      </c>
      <c r="S27" s="51">
        <v>7.6642240293289596</v>
      </c>
      <c r="T27" s="51">
        <v>8.0973454649878498</v>
      </c>
      <c r="U27" s="54">
        <v>-5.6512105335314802</v>
      </c>
    </row>
    <row r="28" spans="1:21" ht="12" thickBot="1" x14ac:dyDescent="0.2">
      <c r="A28" s="75"/>
      <c r="B28" s="64" t="s">
        <v>26</v>
      </c>
      <c r="C28" s="65"/>
      <c r="D28" s="51">
        <v>1073994.5741000001</v>
      </c>
      <c r="E28" s="52"/>
      <c r="F28" s="52"/>
      <c r="G28" s="51">
        <v>1094797.2997999999</v>
      </c>
      <c r="H28" s="53">
        <v>-1.90014404527672</v>
      </c>
      <c r="I28" s="51">
        <v>55074.771399999998</v>
      </c>
      <c r="J28" s="53">
        <v>5.1280306929066501</v>
      </c>
      <c r="K28" s="51">
        <v>61938.329599999997</v>
      </c>
      <c r="L28" s="53">
        <v>5.6575157439020902</v>
      </c>
      <c r="M28" s="53">
        <v>-0.11081277529318501</v>
      </c>
      <c r="N28" s="51">
        <v>11130380.1021</v>
      </c>
      <c r="O28" s="51">
        <v>11130380.1021</v>
      </c>
      <c r="P28" s="51">
        <v>39645</v>
      </c>
      <c r="Q28" s="51">
        <v>61081</v>
      </c>
      <c r="R28" s="53">
        <v>-35.094382868649802</v>
      </c>
      <c r="S28" s="51">
        <v>27.090290682305501</v>
      </c>
      <c r="T28" s="51">
        <v>43.073888901622396</v>
      </c>
      <c r="U28" s="54">
        <v>-59.0012060289814</v>
      </c>
    </row>
    <row r="29" spans="1:21" ht="12" thickBot="1" x14ac:dyDescent="0.2">
      <c r="A29" s="75"/>
      <c r="B29" s="64" t="s">
        <v>27</v>
      </c>
      <c r="C29" s="65"/>
      <c r="D29" s="51">
        <v>682033.86750000005</v>
      </c>
      <c r="E29" s="52"/>
      <c r="F29" s="52"/>
      <c r="G29" s="51">
        <v>655141.00659999996</v>
      </c>
      <c r="H29" s="53">
        <v>4.1048965992171098</v>
      </c>
      <c r="I29" s="51">
        <v>87280.145600000003</v>
      </c>
      <c r="J29" s="53">
        <v>12.7970398185542</v>
      </c>
      <c r="K29" s="51">
        <v>99050.130099999995</v>
      </c>
      <c r="L29" s="53">
        <v>15.118902511390999</v>
      </c>
      <c r="M29" s="53">
        <v>-0.118828561740577</v>
      </c>
      <c r="N29" s="51">
        <v>3368400.1545000002</v>
      </c>
      <c r="O29" s="51">
        <v>3368400.1545000002</v>
      </c>
      <c r="P29" s="51">
        <v>101292</v>
      </c>
      <c r="Q29" s="51">
        <v>120155</v>
      </c>
      <c r="R29" s="53">
        <v>-15.698888935125501</v>
      </c>
      <c r="S29" s="51">
        <v>6.73334387217154</v>
      </c>
      <c r="T29" s="51">
        <v>7.1129328808622203</v>
      </c>
      <c r="U29" s="54">
        <v>-5.63745170151625</v>
      </c>
    </row>
    <row r="30" spans="1:21" ht="12" thickBot="1" x14ac:dyDescent="0.2">
      <c r="A30" s="75"/>
      <c r="B30" s="64" t="s">
        <v>28</v>
      </c>
      <c r="C30" s="65"/>
      <c r="D30" s="51">
        <v>920189.33880000003</v>
      </c>
      <c r="E30" s="52"/>
      <c r="F30" s="52"/>
      <c r="G30" s="51">
        <v>1128155.5562</v>
      </c>
      <c r="H30" s="53">
        <v>-18.434179245679498</v>
      </c>
      <c r="I30" s="51">
        <v>101010.9145</v>
      </c>
      <c r="J30" s="53">
        <v>10.977188089543199</v>
      </c>
      <c r="K30" s="51">
        <v>173573.96580000001</v>
      </c>
      <c r="L30" s="53">
        <v>15.385641177414801</v>
      </c>
      <c r="M30" s="53">
        <v>-0.41805262076923799</v>
      </c>
      <c r="N30" s="51">
        <v>5643443.3143999996</v>
      </c>
      <c r="O30" s="51">
        <v>5643443.3143999996</v>
      </c>
      <c r="P30" s="51">
        <v>66498</v>
      </c>
      <c r="Q30" s="51">
        <v>87947</v>
      </c>
      <c r="R30" s="53">
        <v>-24.388552196209101</v>
      </c>
      <c r="S30" s="51">
        <v>13.8378498421005</v>
      </c>
      <c r="T30" s="51">
        <v>15.3055902589059</v>
      </c>
      <c r="U30" s="54">
        <v>-10.6067086545479</v>
      </c>
    </row>
    <row r="31" spans="1:21" ht="12" thickBot="1" x14ac:dyDescent="0.2">
      <c r="A31" s="75"/>
      <c r="B31" s="64" t="s">
        <v>29</v>
      </c>
      <c r="C31" s="65"/>
      <c r="D31" s="51">
        <v>2825122.0200999998</v>
      </c>
      <c r="E31" s="52"/>
      <c r="F31" s="52"/>
      <c r="G31" s="51">
        <v>1702530.4898000001</v>
      </c>
      <c r="H31" s="53">
        <v>65.936647656270296</v>
      </c>
      <c r="I31" s="51">
        <v>-186356.53719999999</v>
      </c>
      <c r="J31" s="53">
        <v>-6.5964066639997201</v>
      </c>
      <c r="K31" s="51">
        <v>-21214.2654</v>
      </c>
      <c r="L31" s="53">
        <v>-1.2460432002302699</v>
      </c>
      <c r="M31" s="53">
        <v>7.7844916468330796</v>
      </c>
      <c r="N31" s="51">
        <v>35664250.851400003</v>
      </c>
      <c r="O31" s="51">
        <v>35664250.851400003</v>
      </c>
      <c r="P31" s="51">
        <v>40036</v>
      </c>
      <c r="Q31" s="51">
        <v>68928</v>
      </c>
      <c r="R31" s="53">
        <v>-41.9162024141133</v>
      </c>
      <c r="S31" s="51">
        <v>70.564542414327093</v>
      </c>
      <c r="T31" s="51">
        <v>82.247410322365397</v>
      </c>
      <c r="U31" s="54">
        <v>-16.556286639600199</v>
      </c>
    </row>
    <row r="32" spans="1:21" ht="12" thickBot="1" x14ac:dyDescent="0.2">
      <c r="A32" s="75"/>
      <c r="B32" s="64" t="s">
        <v>30</v>
      </c>
      <c r="C32" s="65"/>
      <c r="D32" s="51">
        <v>109357.8072</v>
      </c>
      <c r="E32" s="52"/>
      <c r="F32" s="52"/>
      <c r="G32" s="51">
        <v>151308.1428</v>
      </c>
      <c r="H32" s="53">
        <v>-27.725101123903301</v>
      </c>
      <c r="I32" s="51">
        <v>31627.679899999999</v>
      </c>
      <c r="J32" s="53">
        <v>28.921282082912899</v>
      </c>
      <c r="K32" s="51">
        <v>40444.550799999997</v>
      </c>
      <c r="L32" s="53">
        <v>26.7299234869731</v>
      </c>
      <c r="M32" s="53">
        <v>-0.21799898195432499</v>
      </c>
      <c r="N32" s="51">
        <v>603237.10250000004</v>
      </c>
      <c r="O32" s="51">
        <v>603237.10250000004</v>
      </c>
      <c r="P32" s="51">
        <v>24747</v>
      </c>
      <c r="Q32" s="51">
        <v>30724</v>
      </c>
      <c r="R32" s="53">
        <v>-19.4538471553183</v>
      </c>
      <c r="S32" s="51">
        <v>4.4190329009576903</v>
      </c>
      <c r="T32" s="51">
        <v>4.7578189981773198</v>
      </c>
      <c r="U32" s="54">
        <v>-7.66652126862886</v>
      </c>
    </row>
    <row r="33" spans="1:21" ht="12" thickBot="1" x14ac:dyDescent="0.2">
      <c r="A33" s="75"/>
      <c r="B33" s="64" t="s">
        <v>31</v>
      </c>
      <c r="C33" s="65"/>
      <c r="D33" s="52"/>
      <c r="E33" s="52"/>
      <c r="F33" s="52"/>
      <c r="G33" s="51">
        <v>61.538800000000002</v>
      </c>
      <c r="H33" s="52"/>
      <c r="I33" s="52"/>
      <c r="J33" s="52"/>
      <c r="K33" s="51">
        <v>11.985300000000001</v>
      </c>
      <c r="L33" s="53">
        <v>19.476005381970399</v>
      </c>
      <c r="M33" s="52"/>
      <c r="N33" s="52"/>
      <c r="O33" s="52"/>
      <c r="P33" s="52"/>
      <c r="Q33" s="52"/>
      <c r="R33" s="52"/>
      <c r="S33" s="52"/>
      <c r="T33" s="52"/>
      <c r="U33" s="55"/>
    </row>
    <row r="34" spans="1:21" ht="12" thickBot="1" x14ac:dyDescent="0.2">
      <c r="A34" s="75"/>
      <c r="B34" s="60" t="s">
        <v>36</v>
      </c>
      <c r="C34" s="60"/>
      <c r="D34" s="52"/>
      <c r="E34" s="52"/>
      <c r="F34" s="52"/>
      <c r="G34" s="51"/>
      <c r="H34" s="52"/>
      <c r="I34" s="52"/>
      <c r="J34" s="52"/>
      <c r="K34" s="51"/>
      <c r="L34" s="53"/>
      <c r="M34" s="52"/>
      <c r="N34" s="52"/>
      <c r="O34" s="52"/>
      <c r="P34" s="52"/>
      <c r="Q34" s="52"/>
      <c r="R34" s="52"/>
      <c r="S34" s="52"/>
      <c r="T34" s="52"/>
      <c r="U34" s="55"/>
    </row>
    <row r="35" spans="1:21" ht="12" thickBot="1" x14ac:dyDescent="0.2">
      <c r="A35" s="75"/>
      <c r="B35" s="64" t="s">
        <v>32</v>
      </c>
      <c r="C35" s="65"/>
      <c r="D35" s="51">
        <v>284552.78840000002</v>
      </c>
      <c r="E35" s="52"/>
      <c r="F35" s="52"/>
      <c r="G35" s="51">
        <v>381451.95289999997</v>
      </c>
      <c r="H35" s="53">
        <v>-25.402718157115501</v>
      </c>
      <c r="I35" s="51">
        <v>14549.0342</v>
      </c>
      <c r="J35" s="53">
        <v>5.1129473310759499</v>
      </c>
      <c r="K35" s="51">
        <v>29779.1584</v>
      </c>
      <c r="L35" s="53">
        <v>7.8067914382409196</v>
      </c>
      <c r="M35" s="53">
        <v>-0.51143568248053595</v>
      </c>
      <c r="N35" s="51">
        <v>2161622.7757000001</v>
      </c>
      <c r="O35" s="51">
        <v>2161622.7757000001</v>
      </c>
      <c r="P35" s="51">
        <v>14783</v>
      </c>
      <c r="Q35" s="51">
        <v>26054</v>
      </c>
      <c r="R35" s="53">
        <v>-43.260151992016603</v>
      </c>
      <c r="S35" s="51">
        <v>19.248649692213998</v>
      </c>
      <c r="T35" s="51">
        <v>21.321934297996499</v>
      </c>
      <c r="U35" s="54">
        <v>-10.771065186048199</v>
      </c>
    </row>
    <row r="36" spans="1:21" ht="12" thickBot="1" x14ac:dyDescent="0.2">
      <c r="A36" s="75"/>
      <c r="B36" s="60" t="s">
        <v>37</v>
      </c>
      <c r="C36" s="60"/>
      <c r="D36" s="51"/>
      <c r="E36" s="52"/>
      <c r="F36" s="52"/>
      <c r="G36" s="51"/>
      <c r="H36" s="53"/>
      <c r="I36" s="51"/>
      <c r="J36" s="53"/>
      <c r="K36" s="51"/>
      <c r="L36" s="53"/>
      <c r="M36" s="53"/>
      <c r="N36" s="51"/>
      <c r="O36" s="51"/>
      <c r="P36" s="51"/>
      <c r="Q36" s="51"/>
      <c r="R36" s="53"/>
      <c r="S36" s="51"/>
      <c r="T36" s="51"/>
      <c r="U36" s="54"/>
    </row>
    <row r="37" spans="1:21" ht="12" thickBot="1" x14ac:dyDescent="0.2">
      <c r="A37" s="75"/>
      <c r="B37" s="60" t="s">
        <v>38</v>
      </c>
      <c r="C37" s="60"/>
      <c r="D37" s="51"/>
      <c r="E37" s="52"/>
      <c r="F37" s="52"/>
      <c r="G37" s="51"/>
      <c r="H37" s="53"/>
      <c r="I37" s="51"/>
      <c r="J37" s="53"/>
      <c r="K37" s="51"/>
      <c r="L37" s="53"/>
      <c r="M37" s="53"/>
      <c r="N37" s="51"/>
      <c r="O37" s="51"/>
      <c r="P37" s="51"/>
      <c r="Q37" s="51"/>
      <c r="R37" s="53"/>
      <c r="S37" s="51"/>
      <c r="T37" s="51"/>
      <c r="U37" s="54"/>
    </row>
    <row r="38" spans="1:21" ht="12" thickBot="1" x14ac:dyDescent="0.2">
      <c r="A38" s="75"/>
      <c r="B38" s="60" t="s">
        <v>39</v>
      </c>
      <c r="C38" s="60"/>
      <c r="D38" s="51"/>
      <c r="E38" s="52"/>
      <c r="F38" s="52"/>
      <c r="G38" s="51"/>
      <c r="H38" s="53"/>
      <c r="I38" s="51"/>
      <c r="J38" s="53"/>
      <c r="K38" s="51"/>
      <c r="L38" s="53"/>
      <c r="M38" s="53"/>
      <c r="N38" s="51"/>
      <c r="O38" s="51"/>
      <c r="P38" s="51"/>
      <c r="Q38" s="51"/>
      <c r="R38" s="53"/>
      <c r="S38" s="51"/>
      <c r="T38" s="51"/>
      <c r="U38" s="54"/>
    </row>
    <row r="39" spans="1:21" ht="12" thickBot="1" x14ac:dyDescent="0.2">
      <c r="A39" s="75"/>
      <c r="B39" s="64" t="s">
        <v>33</v>
      </c>
      <c r="C39" s="65"/>
      <c r="D39" s="51">
        <v>206035.897</v>
      </c>
      <c r="E39" s="52"/>
      <c r="F39" s="52"/>
      <c r="G39" s="51">
        <v>327686.32380000001</v>
      </c>
      <c r="H39" s="53">
        <v>-37.124047592003897</v>
      </c>
      <c r="I39" s="51">
        <v>9338.9316999999992</v>
      </c>
      <c r="J39" s="53">
        <v>4.5326721391661202</v>
      </c>
      <c r="K39" s="51">
        <v>15845.9481</v>
      </c>
      <c r="L39" s="53">
        <v>4.83570626819062</v>
      </c>
      <c r="M39" s="53">
        <v>-0.41064228905306099</v>
      </c>
      <c r="N39" s="51">
        <v>1741391.4587000001</v>
      </c>
      <c r="O39" s="51">
        <v>1741391.4587000001</v>
      </c>
      <c r="P39" s="51">
        <v>300</v>
      </c>
      <c r="Q39" s="51">
        <v>493</v>
      </c>
      <c r="R39" s="53">
        <v>-39.148073022312403</v>
      </c>
      <c r="S39" s="51">
        <v>686.78632333333303</v>
      </c>
      <c r="T39" s="51">
        <v>822.32711075050702</v>
      </c>
      <c r="U39" s="54">
        <v>-19.735510567438698</v>
      </c>
    </row>
    <row r="40" spans="1:21" ht="12" thickBot="1" x14ac:dyDescent="0.2">
      <c r="A40" s="75"/>
      <c r="B40" s="64" t="s">
        <v>34</v>
      </c>
      <c r="C40" s="65"/>
      <c r="D40" s="51">
        <v>486244.00030000001</v>
      </c>
      <c r="E40" s="52"/>
      <c r="F40" s="52"/>
      <c r="G40" s="51">
        <v>652164.16579999996</v>
      </c>
      <c r="H40" s="53">
        <v>-25.4414722858114</v>
      </c>
      <c r="I40" s="51">
        <v>29030.750800000002</v>
      </c>
      <c r="J40" s="53">
        <v>5.9704080219167297</v>
      </c>
      <c r="K40" s="51">
        <v>35562.277199999997</v>
      </c>
      <c r="L40" s="53">
        <v>5.4529640027639799</v>
      </c>
      <c r="M40" s="53">
        <v>-0.18366445892278199</v>
      </c>
      <c r="N40" s="51">
        <v>3932971.4929</v>
      </c>
      <c r="O40" s="51">
        <v>3932971.4929</v>
      </c>
      <c r="P40" s="51">
        <v>2450</v>
      </c>
      <c r="Q40" s="51">
        <v>3782</v>
      </c>
      <c r="R40" s="53">
        <v>-35.219460602855598</v>
      </c>
      <c r="S40" s="51">
        <v>198.46693889795901</v>
      </c>
      <c r="T40" s="51">
        <v>247.06478254891601</v>
      </c>
      <c r="U40" s="54">
        <v>-24.486619242887201</v>
      </c>
    </row>
    <row r="41" spans="1:21" ht="12" thickBot="1" x14ac:dyDescent="0.2">
      <c r="A41" s="75"/>
      <c r="B41" s="60" t="s">
        <v>40</v>
      </c>
      <c r="C41" s="60"/>
      <c r="D41" s="51"/>
      <c r="E41" s="52"/>
      <c r="F41" s="52"/>
      <c r="G41" s="51"/>
      <c r="H41" s="53"/>
      <c r="I41" s="51"/>
      <c r="J41" s="53"/>
      <c r="K41" s="51"/>
      <c r="L41" s="53"/>
      <c r="M41" s="53"/>
      <c r="N41" s="51"/>
      <c r="O41" s="51"/>
      <c r="P41" s="51"/>
      <c r="Q41" s="51"/>
      <c r="R41" s="53"/>
      <c r="S41" s="51"/>
      <c r="T41" s="51"/>
      <c r="U41" s="54"/>
    </row>
    <row r="42" spans="1:21" ht="12" thickBot="1" x14ac:dyDescent="0.2">
      <c r="A42" s="75"/>
      <c r="B42" s="60" t="s">
        <v>41</v>
      </c>
      <c r="C42" s="60"/>
      <c r="D42" s="51"/>
      <c r="E42" s="52"/>
      <c r="F42" s="52"/>
      <c r="G42" s="51"/>
      <c r="H42" s="53"/>
      <c r="I42" s="51"/>
      <c r="J42" s="53"/>
      <c r="K42" s="51"/>
      <c r="L42" s="53"/>
      <c r="M42" s="53"/>
      <c r="N42" s="51"/>
      <c r="O42" s="51"/>
      <c r="P42" s="51"/>
      <c r="Q42" s="51"/>
      <c r="R42" s="53"/>
      <c r="S42" s="51"/>
      <c r="T42" s="51"/>
      <c r="U42" s="54"/>
    </row>
    <row r="43" spans="1:21" ht="12" thickBot="1" x14ac:dyDescent="0.2">
      <c r="A43" s="75"/>
      <c r="B43" s="60" t="s">
        <v>72</v>
      </c>
      <c r="C43" s="60"/>
      <c r="D43" s="51"/>
      <c r="E43" s="52"/>
      <c r="F43" s="52"/>
      <c r="G43" s="51"/>
      <c r="H43" s="53"/>
      <c r="I43" s="51"/>
      <c r="J43" s="53"/>
      <c r="K43" s="51"/>
      <c r="L43" s="53"/>
      <c r="M43" s="53"/>
      <c r="N43" s="51"/>
      <c r="O43" s="51"/>
      <c r="P43" s="51"/>
      <c r="Q43" s="51"/>
      <c r="R43" s="53"/>
      <c r="S43" s="51"/>
      <c r="T43" s="51"/>
      <c r="U43" s="54"/>
    </row>
    <row r="44" spans="1:21" ht="12" thickBot="1" x14ac:dyDescent="0.2">
      <c r="A44" s="76"/>
      <c r="B44" s="64" t="s">
        <v>35</v>
      </c>
      <c r="C44" s="65"/>
      <c r="D44" s="56">
        <v>9553.0282999999999</v>
      </c>
      <c r="E44" s="57"/>
      <c r="F44" s="57"/>
      <c r="G44" s="56">
        <v>74562.450200000007</v>
      </c>
      <c r="H44" s="58">
        <v>-87.187883077372405</v>
      </c>
      <c r="I44" s="56">
        <v>1095.1463000000001</v>
      </c>
      <c r="J44" s="58">
        <v>11.4638653378636</v>
      </c>
      <c r="K44" s="56">
        <v>9842.4117000000006</v>
      </c>
      <c r="L44" s="58">
        <v>13.200225681424801</v>
      </c>
      <c r="M44" s="58">
        <v>-0.88873191516668604</v>
      </c>
      <c r="N44" s="56">
        <v>55544.357300000003</v>
      </c>
      <c r="O44" s="56">
        <v>55544.357300000003</v>
      </c>
      <c r="P44" s="56">
        <v>21</v>
      </c>
      <c r="Q44" s="56">
        <v>34</v>
      </c>
      <c r="R44" s="58">
        <v>-38.235294117647101</v>
      </c>
      <c r="S44" s="56">
        <v>454.90610952381002</v>
      </c>
      <c r="T44" s="56">
        <v>562.29165588235298</v>
      </c>
      <c r="U44" s="59">
        <v>-23.606090160220798</v>
      </c>
    </row>
  </sheetData>
  <mergeCells count="42">
    <mergeCell ref="A1:U4"/>
    <mergeCell ref="W1:W4"/>
    <mergeCell ref="B6:C6"/>
    <mergeCell ref="A7:C7"/>
    <mergeCell ref="A8:A44"/>
    <mergeCell ref="B8:C8"/>
    <mergeCell ref="B9:C9"/>
    <mergeCell ref="B10:C10"/>
    <mergeCell ref="B11:C11"/>
    <mergeCell ref="B12:C12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44:C44"/>
    <mergeCell ref="B34:C34"/>
    <mergeCell ref="B36:C36"/>
    <mergeCell ref="B37:C37"/>
    <mergeCell ref="B38:C38"/>
    <mergeCell ref="B25:C25"/>
    <mergeCell ref="B26:C26"/>
    <mergeCell ref="B27:C27"/>
    <mergeCell ref="B28:C28"/>
    <mergeCell ref="B29:C29"/>
    <mergeCell ref="B30:C30"/>
    <mergeCell ref="B19:C19"/>
    <mergeCell ref="B20:C20"/>
    <mergeCell ref="B43:C43"/>
    <mergeCell ref="B41:C41"/>
    <mergeCell ref="B42:C42"/>
    <mergeCell ref="B31:C31"/>
    <mergeCell ref="B32:C32"/>
    <mergeCell ref="B33:C33"/>
    <mergeCell ref="B35:C35"/>
    <mergeCell ref="B39:C39"/>
    <mergeCell ref="B40:C4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 x14ac:dyDescent="0.2">
      <c r="A2" s="32">
        <v>1</v>
      </c>
      <c r="B2" s="33">
        <v>12</v>
      </c>
      <c r="C2" s="32">
        <v>61193</v>
      </c>
      <c r="D2" s="32">
        <v>680403.11381452996</v>
      </c>
      <c r="E2" s="32">
        <v>521206.350158974</v>
      </c>
      <c r="F2" s="32">
        <v>159196.76365555599</v>
      </c>
      <c r="G2" s="32">
        <v>521206.350158974</v>
      </c>
      <c r="H2" s="32">
        <v>0.23397418445523299</v>
      </c>
    </row>
    <row r="3" spans="1:8" ht="14.25" x14ac:dyDescent="0.2">
      <c r="A3" s="32">
        <v>2</v>
      </c>
      <c r="B3" s="33">
        <v>13</v>
      </c>
      <c r="C3" s="32">
        <v>6883.384</v>
      </c>
      <c r="D3" s="32">
        <v>66923.944124143396</v>
      </c>
      <c r="E3" s="32">
        <v>51493.200299364602</v>
      </c>
      <c r="F3" s="32">
        <v>15430.7438247788</v>
      </c>
      <c r="G3" s="32">
        <v>51493.200299364602</v>
      </c>
      <c r="H3" s="32">
        <v>0.23057134522966599</v>
      </c>
    </row>
    <row r="4" spans="1:8" ht="14.25" x14ac:dyDescent="0.2">
      <c r="A4" s="32">
        <v>3</v>
      </c>
      <c r="B4" s="33">
        <v>14</v>
      </c>
      <c r="C4" s="32">
        <v>121448</v>
      </c>
      <c r="D4" s="32">
        <v>126246.384782051</v>
      </c>
      <c r="E4" s="32">
        <v>98644.004198290597</v>
      </c>
      <c r="F4" s="32">
        <v>27602.3805837607</v>
      </c>
      <c r="G4" s="32">
        <v>98644.004198290597</v>
      </c>
      <c r="H4" s="32">
        <v>0.21863897830748</v>
      </c>
    </row>
    <row r="5" spans="1:8" ht="14.25" x14ac:dyDescent="0.2">
      <c r="A5" s="32">
        <v>4</v>
      </c>
      <c r="B5" s="33">
        <v>15</v>
      </c>
      <c r="C5" s="32">
        <v>3589</v>
      </c>
      <c r="D5" s="32">
        <v>61001.769794871798</v>
      </c>
      <c r="E5" s="32">
        <v>46170.636729914499</v>
      </c>
      <c r="F5" s="32">
        <v>14831.133064957299</v>
      </c>
      <c r="G5" s="32">
        <v>46170.636729914499</v>
      </c>
      <c r="H5" s="32">
        <v>0.24312627510364601</v>
      </c>
    </row>
    <row r="6" spans="1:8" ht="14.25" x14ac:dyDescent="0.2">
      <c r="A6" s="32">
        <v>5</v>
      </c>
      <c r="B6" s="33">
        <v>16</v>
      </c>
      <c r="C6" s="32">
        <v>3652</v>
      </c>
      <c r="D6" s="32">
        <v>267701.87965982902</v>
      </c>
      <c r="E6" s="32">
        <v>239126.15544529899</v>
      </c>
      <c r="F6" s="32">
        <v>28575.724214529899</v>
      </c>
      <c r="G6" s="32">
        <v>239126.15544529899</v>
      </c>
      <c r="H6" s="32">
        <v>0.106744578151044</v>
      </c>
    </row>
    <row r="7" spans="1:8" ht="14.25" x14ac:dyDescent="0.2">
      <c r="A7" s="32">
        <v>6</v>
      </c>
      <c r="B7" s="33">
        <v>17</v>
      </c>
      <c r="C7" s="32">
        <v>17944</v>
      </c>
      <c r="D7" s="32">
        <v>282975.48192649602</v>
      </c>
      <c r="E7" s="32">
        <v>232801.720441026</v>
      </c>
      <c r="F7" s="32">
        <v>50173.761485470102</v>
      </c>
      <c r="G7" s="32">
        <v>232801.720441026</v>
      </c>
      <c r="H7" s="32">
        <v>0.17730780470409399</v>
      </c>
    </row>
    <row r="8" spans="1:8" ht="14.25" x14ac:dyDescent="0.2">
      <c r="A8" s="32">
        <v>7</v>
      </c>
      <c r="B8" s="33">
        <v>18</v>
      </c>
      <c r="C8" s="32">
        <v>63766</v>
      </c>
      <c r="D8" s="32">
        <v>128165.32647094</v>
      </c>
      <c r="E8" s="32">
        <v>102549.35100427399</v>
      </c>
      <c r="F8" s="32">
        <v>25615.9754666667</v>
      </c>
      <c r="G8" s="32">
        <v>102549.35100427399</v>
      </c>
      <c r="H8" s="32">
        <v>0.199866657948823</v>
      </c>
    </row>
    <row r="9" spans="1:8" ht="14.25" x14ac:dyDescent="0.2">
      <c r="A9" s="32">
        <v>8</v>
      </c>
      <c r="B9" s="33">
        <v>19</v>
      </c>
      <c r="C9" s="32">
        <v>16741</v>
      </c>
      <c r="D9" s="32">
        <v>129964.014786325</v>
      </c>
      <c r="E9" s="32">
        <v>117210.85915982899</v>
      </c>
      <c r="F9" s="32">
        <v>12753.1556264957</v>
      </c>
      <c r="G9" s="32">
        <v>117210.85915982899</v>
      </c>
      <c r="H9" s="32">
        <v>9.8128359973053497E-2</v>
      </c>
    </row>
    <row r="10" spans="1:8" ht="14.25" x14ac:dyDescent="0.2">
      <c r="A10" s="32">
        <v>9</v>
      </c>
      <c r="B10" s="33">
        <v>21</v>
      </c>
      <c r="C10" s="32">
        <v>182863</v>
      </c>
      <c r="D10" s="32">
        <v>706187.69812222198</v>
      </c>
      <c r="E10" s="32">
        <v>670696.49667948706</v>
      </c>
      <c r="F10" s="32">
        <v>35491.201442735</v>
      </c>
      <c r="G10" s="32">
        <v>670696.49667948706</v>
      </c>
      <c r="H10" s="36">
        <v>5.0257462055920001E-2</v>
      </c>
    </row>
    <row r="11" spans="1:8" ht="14.25" x14ac:dyDescent="0.2">
      <c r="A11" s="32">
        <v>10</v>
      </c>
      <c r="B11" s="33">
        <v>22</v>
      </c>
      <c r="C11" s="32">
        <v>33569</v>
      </c>
      <c r="D11" s="32">
        <v>579783.42783247901</v>
      </c>
      <c r="E11" s="32">
        <v>539522.75305042695</v>
      </c>
      <c r="F11" s="32">
        <v>40260.674782051297</v>
      </c>
      <c r="G11" s="32">
        <v>539522.75305042695</v>
      </c>
      <c r="H11" s="32">
        <v>6.9440885767580299E-2</v>
      </c>
    </row>
    <row r="12" spans="1:8" ht="14.25" x14ac:dyDescent="0.2">
      <c r="A12" s="32">
        <v>11</v>
      </c>
      <c r="B12" s="33">
        <v>23</v>
      </c>
      <c r="C12" s="32">
        <v>143215.492</v>
      </c>
      <c r="D12" s="32">
        <v>1330974.6288991501</v>
      </c>
      <c r="E12" s="32">
        <v>1110375.48595128</v>
      </c>
      <c r="F12" s="32">
        <v>220599.142947863</v>
      </c>
      <c r="G12" s="32">
        <v>1110375.48595128</v>
      </c>
      <c r="H12" s="32">
        <v>0.16574256049517799</v>
      </c>
    </row>
    <row r="13" spans="1:8" ht="14.25" x14ac:dyDescent="0.2">
      <c r="A13" s="32">
        <v>12</v>
      </c>
      <c r="B13" s="33">
        <v>24</v>
      </c>
      <c r="C13" s="32">
        <v>31238.542000000001</v>
      </c>
      <c r="D13" s="32">
        <v>533321.15296153806</v>
      </c>
      <c r="E13" s="32">
        <v>476862.78208205098</v>
      </c>
      <c r="F13" s="32">
        <v>56458.3708794872</v>
      </c>
      <c r="G13" s="32">
        <v>476862.78208205098</v>
      </c>
      <c r="H13" s="32">
        <v>0.105861863093135</v>
      </c>
    </row>
    <row r="14" spans="1:8" ht="14.25" x14ac:dyDescent="0.2">
      <c r="A14" s="32">
        <v>13</v>
      </c>
      <c r="B14" s="33">
        <v>25</v>
      </c>
      <c r="C14" s="32">
        <v>92054</v>
      </c>
      <c r="D14" s="32">
        <v>1319829.2256</v>
      </c>
      <c r="E14" s="32">
        <v>1220084.5404999999</v>
      </c>
      <c r="F14" s="32">
        <v>99744.685100000002</v>
      </c>
      <c r="G14" s="32">
        <v>1220084.5404999999</v>
      </c>
      <c r="H14" s="32">
        <v>7.5573932721981998E-2</v>
      </c>
    </row>
    <row r="15" spans="1:8" ht="14.25" x14ac:dyDescent="0.2">
      <c r="A15" s="32">
        <v>14</v>
      </c>
      <c r="B15" s="33">
        <v>26</v>
      </c>
      <c r="C15" s="32">
        <v>87158</v>
      </c>
      <c r="D15" s="32">
        <v>396350.78674064699</v>
      </c>
      <c r="E15" s="32">
        <v>372196.37848048599</v>
      </c>
      <c r="F15" s="32">
        <v>24154.408260161901</v>
      </c>
      <c r="G15" s="32">
        <v>372196.37848048599</v>
      </c>
      <c r="H15" s="32">
        <v>6.0941996504645102E-2</v>
      </c>
    </row>
    <row r="16" spans="1:8" ht="14.25" x14ac:dyDescent="0.2">
      <c r="A16" s="32">
        <v>15</v>
      </c>
      <c r="B16" s="33">
        <v>27</v>
      </c>
      <c r="C16" s="32">
        <v>141165.78599999999</v>
      </c>
      <c r="D16" s="32">
        <v>1085294.8896000001</v>
      </c>
      <c r="E16" s="32">
        <v>972373.59089999995</v>
      </c>
      <c r="F16" s="32">
        <v>112921.2987</v>
      </c>
      <c r="G16" s="32">
        <v>972373.59089999995</v>
      </c>
      <c r="H16" s="32">
        <v>0.104046651082655</v>
      </c>
    </row>
    <row r="17" spans="1:8" ht="14.25" x14ac:dyDescent="0.2">
      <c r="A17" s="32">
        <v>16</v>
      </c>
      <c r="B17" s="33">
        <v>29</v>
      </c>
      <c r="C17" s="32">
        <v>191306</v>
      </c>
      <c r="D17" s="32">
        <v>2554723.3850837601</v>
      </c>
      <c r="E17" s="32">
        <v>2321102.9038102599</v>
      </c>
      <c r="F17" s="32">
        <v>233620.481273504</v>
      </c>
      <c r="G17" s="32">
        <v>2321102.9038102599</v>
      </c>
      <c r="H17" s="32">
        <v>9.1446487959339101E-2</v>
      </c>
    </row>
    <row r="18" spans="1:8" ht="14.25" x14ac:dyDescent="0.2">
      <c r="A18" s="32">
        <v>17</v>
      </c>
      <c r="B18" s="33">
        <v>31</v>
      </c>
      <c r="C18" s="32">
        <v>23484.760999999999</v>
      </c>
      <c r="D18" s="32">
        <v>231067.749791234</v>
      </c>
      <c r="E18" s="32">
        <v>192468.910325618</v>
      </c>
      <c r="F18" s="32">
        <v>38598.8394656159</v>
      </c>
      <c r="G18" s="32">
        <v>192468.910325618</v>
      </c>
      <c r="H18" s="32">
        <v>0.16704555049542499</v>
      </c>
    </row>
    <row r="19" spans="1:8" ht="14.25" x14ac:dyDescent="0.2">
      <c r="A19" s="32">
        <v>18</v>
      </c>
      <c r="B19" s="33">
        <v>32</v>
      </c>
      <c r="C19" s="32">
        <v>37471.660000000003</v>
      </c>
      <c r="D19" s="32">
        <v>547477.14292745595</v>
      </c>
      <c r="E19" s="32">
        <v>540133.35552771797</v>
      </c>
      <c r="F19" s="32">
        <v>7343.7873997383404</v>
      </c>
      <c r="G19" s="32">
        <v>540133.35552771797</v>
      </c>
      <c r="H19" s="32">
        <v>1.34138703224573E-2</v>
      </c>
    </row>
    <row r="20" spans="1:8" ht="14.25" x14ac:dyDescent="0.2">
      <c r="A20" s="32">
        <v>19</v>
      </c>
      <c r="B20" s="33">
        <v>33</v>
      </c>
      <c r="C20" s="32">
        <v>55075.228000000003</v>
      </c>
      <c r="D20" s="32">
        <v>638695.58547233196</v>
      </c>
      <c r="E20" s="32">
        <v>520052.69789565098</v>
      </c>
      <c r="F20" s="32">
        <v>118642.88757668099</v>
      </c>
      <c r="G20" s="32">
        <v>520052.69789565098</v>
      </c>
      <c r="H20" s="32">
        <v>0.185758114311908</v>
      </c>
    </row>
    <row r="21" spans="1:8" ht="14.25" x14ac:dyDescent="0.2">
      <c r="A21" s="32">
        <v>20</v>
      </c>
      <c r="B21" s="33">
        <v>34</v>
      </c>
      <c r="C21" s="32">
        <v>38106.264999999999</v>
      </c>
      <c r="D21" s="32">
        <v>247730.666785682</v>
      </c>
      <c r="E21" s="32">
        <v>187733.00578247401</v>
      </c>
      <c r="F21" s="32">
        <v>59997.661003207897</v>
      </c>
      <c r="G21" s="32">
        <v>187733.00578247401</v>
      </c>
      <c r="H21" s="32">
        <v>0.24218907485972799</v>
      </c>
    </row>
    <row r="22" spans="1:8" ht="14.25" x14ac:dyDescent="0.2">
      <c r="A22" s="32">
        <v>21</v>
      </c>
      <c r="B22" s="33">
        <v>35</v>
      </c>
      <c r="C22" s="32">
        <v>47032.578999999998</v>
      </c>
      <c r="D22" s="32">
        <v>1073994.57231239</v>
      </c>
      <c r="E22" s="32">
        <v>1018919.82487611</v>
      </c>
      <c r="F22" s="32">
        <v>55074.7474362832</v>
      </c>
      <c r="G22" s="32">
        <v>1018919.82487611</v>
      </c>
      <c r="H22" s="32">
        <v>5.1280284701721697E-2</v>
      </c>
    </row>
    <row r="23" spans="1:8" ht="14.25" x14ac:dyDescent="0.2">
      <c r="A23" s="32">
        <v>22</v>
      </c>
      <c r="B23" s="33">
        <v>36</v>
      </c>
      <c r="C23" s="32">
        <v>187993.802</v>
      </c>
      <c r="D23" s="32">
        <v>682033.86632389401</v>
      </c>
      <c r="E23" s="32">
        <v>594753.68971527903</v>
      </c>
      <c r="F23" s="32">
        <v>87280.176608615002</v>
      </c>
      <c r="G23" s="32">
        <v>594753.68971527903</v>
      </c>
      <c r="H23" s="32">
        <v>0.12797044387113499</v>
      </c>
    </row>
    <row r="24" spans="1:8" ht="14.25" x14ac:dyDescent="0.2">
      <c r="A24" s="32">
        <v>23</v>
      </c>
      <c r="B24" s="33">
        <v>37</v>
      </c>
      <c r="C24" s="32">
        <v>98748.501999999993</v>
      </c>
      <c r="D24" s="32">
        <v>920189.36398053099</v>
      </c>
      <c r="E24" s="32">
        <v>819178.46519075998</v>
      </c>
      <c r="F24" s="32">
        <v>101010.898789771</v>
      </c>
      <c r="G24" s="32">
        <v>819178.46519075998</v>
      </c>
      <c r="H24" s="32">
        <v>0.10977186081875601</v>
      </c>
    </row>
    <row r="25" spans="1:8" ht="14.25" x14ac:dyDescent="0.2">
      <c r="A25" s="32">
        <v>24</v>
      </c>
      <c r="B25" s="33">
        <v>38</v>
      </c>
      <c r="C25" s="32">
        <v>682822.97699999996</v>
      </c>
      <c r="D25" s="32">
        <v>2825121.9971150402</v>
      </c>
      <c r="E25" s="32">
        <v>3011478.4437230099</v>
      </c>
      <c r="F25" s="32">
        <v>-186356.44660796499</v>
      </c>
      <c r="G25" s="32">
        <v>3011478.4437230099</v>
      </c>
      <c r="H25" s="32">
        <v>-6.5964035110083002E-2</v>
      </c>
    </row>
    <row r="26" spans="1:8" ht="14.25" x14ac:dyDescent="0.2">
      <c r="A26" s="32">
        <v>25</v>
      </c>
      <c r="B26" s="33">
        <v>39</v>
      </c>
      <c r="C26" s="32">
        <v>96125.411999999997</v>
      </c>
      <c r="D26" s="32">
        <v>109357.745925104</v>
      </c>
      <c r="E26" s="32">
        <v>77730.138646156498</v>
      </c>
      <c r="F26" s="32">
        <v>31627.6072789475</v>
      </c>
      <c r="G26" s="32">
        <v>77730.138646156498</v>
      </c>
      <c r="H26" s="32">
        <v>0.28921231881103598</v>
      </c>
    </row>
    <row r="27" spans="1:8" ht="14.25" x14ac:dyDescent="0.2">
      <c r="A27" s="32">
        <v>26</v>
      </c>
      <c r="B27" s="33">
        <v>42</v>
      </c>
      <c r="C27" s="32">
        <v>20223.994999999999</v>
      </c>
      <c r="D27" s="32">
        <v>284552.788</v>
      </c>
      <c r="E27" s="32">
        <v>270003.74729999999</v>
      </c>
      <c r="F27" s="32">
        <v>14549.0407</v>
      </c>
      <c r="G27" s="32">
        <v>270003.74729999999</v>
      </c>
      <c r="H27" s="32">
        <v>5.1129496225494703E-2</v>
      </c>
    </row>
    <row r="28" spans="1:8" ht="14.25" x14ac:dyDescent="0.2">
      <c r="A28" s="32">
        <v>27</v>
      </c>
      <c r="B28" s="33">
        <v>75</v>
      </c>
      <c r="C28" s="32">
        <v>313</v>
      </c>
      <c r="D28" s="32">
        <v>206035.897435897</v>
      </c>
      <c r="E28" s="32">
        <v>196696.96581196599</v>
      </c>
      <c r="F28" s="32">
        <v>9338.9316239316195</v>
      </c>
      <c r="G28" s="32">
        <v>196696.96581196599</v>
      </c>
      <c r="H28" s="32">
        <v>4.5326720926566602E-2</v>
      </c>
    </row>
    <row r="29" spans="1:8" ht="14.25" x14ac:dyDescent="0.2">
      <c r="A29" s="32">
        <v>28</v>
      </c>
      <c r="B29" s="33">
        <v>76</v>
      </c>
      <c r="C29" s="32">
        <v>2488</v>
      </c>
      <c r="D29" s="32">
        <v>486243.99038632499</v>
      </c>
      <c r="E29" s="32">
        <v>457213.250910256</v>
      </c>
      <c r="F29" s="32">
        <v>29030.7394760684</v>
      </c>
      <c r="G29" s="32">
        <v>457213.250910256</v>
      </c>
      <c r="H29" s="32">
        <v>5.9704058147851298E-2</v>
      </c>
    </row>
    <row r="30" spans="1:8" ht="14.25" x14ac:dyDescent="0.2">
      <c r="A30" s="32">
        <v>29</v>
      </c>
      <c r="B30" s="33">
        <v>99</v>
      </c>
      <c r="C30" s="32">
        <v>22</v>
      </c>
      <c r="D30" s="32">
        <v>9553.0283639664194</v>
      </c>
      <c r="E30" s="32">
        <v>8457.8822328114402</v>
      </c>
      <c r="F30" s="32">
        <v>1095.1461311549799</v>
      </c>
      <c r="G30" s="32">
        <v>8457.8822328114402</v>
      </c>
      <c r="H30" s="32">
        <v>0.114638634936521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2015-01-05T00:38:36Z</dcterms:modified>
</cp:coreProperties>
</file>