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27" i="2" l="1"/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<sst xmlns="http://schemas.openxmlformats.org/spreadsheetml/2006/main" count="116" uniqueCount="72">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</sst>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6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6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10 2" xfId="61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9c07f74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b281c61d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b78518dc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5d04093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82" Type="http://schemas.openxmlformats.org/officeDocument/2006/relationships/image" Target="cid:27d6fe1a13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55ac0bbe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55ac0be9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9c07f4f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b281c5f3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b78518b0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5d040b9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199" Type="http://schemas.openxmlformats.org/officeDocument/2006/relationships/hyperlink" Target="cid:9fc12dd6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5d040b9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55ac0be9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9c07f74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b281c61d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b78518dc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5" sqref="F15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16625310.1238</v>
      </c>
      <c r="F3" s="25">
        <f>RA!I7</f>
        <v>1501824.2457999999</v>
      </c>
      <c r="G3" s="16">
        <f>E3-F3</f>
        <v>15123485.878</v>
      </c>
      <c r="H3" s="27">
        <f>RA!J7</f>
        <v>9.0333607891624297</v>
      </c>
      <c r="I3" s="20">
        <f>SUM(I4:I40)</f>
        <v>16625313.946217179</v>
      </c>
      <c r="J3" s="21">
        <f>SUM(J4:J40)</f>
        <v>15123485.794292014</v>
      </c>
      <c r="K3" s="22">
        <f>E3-I3</f>
        <v>-3.8224171791225672</v>
      </c>
      <c r="L3" s="22">
        <f>G3-J3</f>
        <v>8.3707986399531364E-2</v>
      </c>
    </row>
    <row r="4" spans="1:13" x14ac:dyDescent="0.15">
      <c r="A4" s="41">
        <f>RA!A8</f>
        <v>42010</v>
      </c>
      <c r="B4" s="12">
        <v>12</v>
      </c>
      <c r="C4" s="38" t="s">
        <v>6</v>
      </c>
      <c r="D4" s="38"/>
      <c r="E4" s="15">
        <f>VLOOKUP(C4,RA!B8:D38,3,0)</f>
        <v>583401.24300000002</v>
      </c>
      <c r="F4" s="25">
        <f>VLOOKUP(C4,RA!B8:I41,8,0)</f>
        <v>144535.63310000001</v>
      </c>
      <c r="G4" s="16">
        <f t="shared" ref="G4:G40" si="0">E4-F4</f>
        <v>438865.60990000004</v>
      </c>
      <c r="H4" s="27">
        <f>RA!J8</f>
        <v>24.774652922705599</v>
      </c>
      <c r="I4" s="20">
        <f>VLOOKUP(B4,RMS!B:D,3,FALSE)</f>
        <v>583401.87345726497</v>
      </c>
      <c r="J4" s="21">
        <f>VLOOKUP(B4,RMS!B:E,4,FALSE)</f>
        <v>438865.62079401698</v>
      </c>
      <c r="K4" s="22">
        <f t="shared" ref="K4:K40" si="1">E4-I4</f>
        <v>-0.63045726495329291</v>
      </c>
      <c r="L4" s="22">
        <f t="shared" ref="L4:L40" si="2">G4-J4</f>
        <v>-1.0894016944803298E-2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VLOOKUP(C5,RA!B8:D39,3,0)</f>
        <v>156885.21</v>
      </c>
      <c r="F5" s="25">
        <f>VLOOKUP(C5,RA!B9:I44,8,0)</f>
        <v>14752.594800000001</v>
      </c>
      <c r="G5" s="16">
        <f t="shared" si="0"/>
        <v>142132.6152</v>
      </c>
      <c r="H5" s="27">
        <f>RA!J9</f>
        <v>9.4034324841710699</v>
      </c>
      <c r="I5" s="20">
        <f>VLOOKUP(B5,RMS!B:D,3,FALSE)</f>
        <v>156885.24038003199</v>
      </c>
      <c r="J5" s="21">
        <f>VLOOKUP(B5,RMS!B:E,4,FALSE)</f>
        <v>142132.61405216699</v>
      </c>
      <c r="K5" s="22">
        <f t="shared" si="1"/>
        <v>-3.0380031996173784E-2</v>
      </c>
      <c r="L5" s="22">
        <f t="shared" si="2"/>
        <v>1.1478330125100911E-3</v>
      </c>
      <c r="M5" s="35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VLOOKUP(C6,RA!B10:D40,3,0)</f>
        <v>93988.036600000007</v>
      </c>
      <c r="F6" s="25">
        <f>VLOOKUP(C6,RA!B10:I45,8,0)</f>
        <v>21544.814999999999</v>
      </c>
      <c r="G6" s="16">
        <f t="shared" si="0"/>
        <v>72443.221600000004</v>
      </c>
      <c r="H6" s="27">
        <f>RA!J10</f>
        <v>22.9229333640533</v>
      </c>
      <c r="I6" s="20">
        <f>VLOOKUP(B6,RMS!B:D,3,FALSE)</f>
        <v>93989.660896581205</v>
      </c>
      <c r="J6" s="21">
        <f>VLOOKUP(B6,RMS!B:E,4,FALSE)</f>
        <v>72443.221252991498</v>
      </c>
      <c r="K6" s="22">
        <f t="shared" si="1"/>
        <v>-1.6242965811979957</v>
      </c>
      <c r="L6" s="22">
        <f t="shared" si="2"/>
        <v>3.4700850665103644E-4</v>
      </c>
      <c r="M6" s="35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VLOOKUP(C7,RA!B10:D41,3,0)</f>
        <v>60594.564299999998</v>
      </c>
      <c r="F7" s="25">
        <f>VLOOKUP(C7,RA!B11:I46,8,0)</f>
        <v>15145.7055</v>
      </c>
      <c r="G7" s="16">
        <f t="shared" si="0"/>
        <v>45448.858800000002</v>
      </c>
      <c r="H7" s="27">
        <f>RA!J11</f>
        <v>24.995155382279101</v>
      </c>
      <c r="I7" s="20">
        <f>VLOOKUP(B7,RMS!B:D,3,FALSE)</f>
        <v>60594.591700854697</v>
      </c>
      <c r="J7" s="21">
        <f>VLOOKUP(B7,RMS!B:E,4,FALSE)</f>
        <v>45448.859070940198</v>
      </c>
      <c r="K7" s="22">
        <f t="shared" si="1"/>
        <v>-2.7400854698498733E-2</v>
      </c>
      <c r="L7" s="22">
        <f t="shared" si="2"/>
        <v>-2.7094019606010988E-4</v>
      </c>
      <c r="M7" s="35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VLOOKUP(C8,RA!B12:D41,3,0)</f>
        <v>237532.4718</v>
      </c>
      <c r="F8" s="25">
        <f>VLOOKUP(C8,RA!B12:I47,8,0)</f>
        <v>21377.614099999999</v>
      </c>
      <c r="G8" s="16">
        <f t="shared" si="0"/>
        <v>216154.85769999999</v>
      </c>
      <c r="H8" s="27">
        <f>RA!J12</f>
        <v>8.9998701811177</v>
      </c>
      <c r="I8" s="20">
        <f>VLOOKUP(B8,RMS!B:D,3,FALSE)</f>
        <v>237532.476235043</v>
      </c>
      <c r="J8" s="21">
        <f>VLOOKUP(B8,RMS!B:E,4,FALSE)</f>
        <v>216154.858558974</v>
      </c>
      <c r="K8" s="22">
        <f t="shared" si="1"/>
        <v>-4.435042996192351E-3</v>
      </c>
      <c r="L8" s="22">
        <f t="shared" si="2"/>
        <v>-8.5897400276735425E-4</v>
      </c>
      <c r="M8" s="35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VLOOKUP(C9,RA!B12:D44,3,0)</f>
        <v>272884.17810000002</v>
      </c>
      <c r="F9" s="25">
        <f>VLOOKUP(C9,RA!B13:I48,8,0)</f>
        <v>47006.156999999999</v>
      </c>
      <c r="G9" s="16">
        <f t="shared" si="0"/>
        <v>225878.02110000001</v>
      </c>
      <c r="H9" s="27">
        <f>RA!J13</f>
        <v>17.2256806265896</v>
      </c>
      <c r="I9" s="20">
        <f>VLOOKUP(B9,RMS!B:D,3,FALSE)</f>
        <v>272884.35703162401</v>
      </c>
      <c r="J9" s="21">
        <f>VLOOKUP(B9,RMS!B:E,4,FALSE)</f>
        <v>225878.020206838</v>
      </c>
      <c r="K9" s="22">
        <f t="shared" si="1"/>
        <v>-0.17893162398831919</v>
      </c>
      <c r="L9" s="22">
        <f t="shared" si="2"/>
        <v>8.9316201047040522E-4</v>
      </c>
      <c r="M9" s="35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VLOOKUP(C10,RA!B14:D45,3,0)</f>
        <v>154045.7683</v>
      </c>
      <c r="F10" s="25">
        <f>VLOOKUP(C10,RA!B14:I49,8,0)</f>
        <v>31527.639800000001</v>
      </c>
      <c r="G10" s="16">
        <f t="shared" si="0"/>
        <v>122518.12849999999</v>
      </c>
      <c r="H10" s="27">
        <f>RA!J14</f>
        <v>20.466410825775299</v>
      </c>
      <c r="I10" s="20">
        <f>VLOOKUP(B10,RMS!B:D,3,FALSE)</f>
        <v>154045.76769316199</v>
      </c>
      <c r="J10" s="21">
        <f>VLOOKUP(B10,RMS!B:E,4,FALSE)</f>
        <v>122518.128478632</v>
      </c>
      <c r="K10" s="22">
        <f t="shared" si="1"/>
        <v>6.0683800256811082E-4</v>
      </c>
      <c r="L10" s="22">
        <f t="shared" si="2"/>
        <v>2.13679886655882E-5</v>
      </c>
      <c r="M10" s="35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VLOOKUP(C11,RA!B14:D46,3,0)</f>
        <v>115380.48239999999</v>
      </c>
      <c r="F11" s="25">
        <f>VLOOKUP(C11,RA!B15:I50,8,0)</f>
        <v>15060.840899999999</v>
      </c>
      <c r="G11" s="16">
        <f t="shared" si="0"/>
        <v>100319.6415</v>
      </c>
      <c r="H11" s="27">
        <f>RA!J15</f>
        <v>13.053196335050201</v>
      </c>
      <c r="I11" s="20">
        <f>VLOOKUP(B11,RMS!B:D,3,FALSE)</f>
        <v>115380.68741538499</v>
      </c>
      <c r="J11" s="21">
        <f>VLOOKUP(B11,RMS!B:E,4,FALSE)</f>
        <v>100319.641629915</v>
      </c>
      <c r="K11" s="22">
        <f t="shared" si="1"/>
        <v>-0.20501538499956951</v>
      </c>
      <c r="L11" s="22">
        <f t="shared" si="2"/>
        <v>-1.2991500261705369E-4</v>
      </c>
      <c r="M11" s="35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VLOOKUP(C12,RA!B16:D47,3,0)</f>
        <v>557700.66509999998</v>
      </c>
      <c r="F12" s="25">
        <f>VLOOKUP(C12,RA!B16:I51,8,0)</f>
        <v>25186.9139</v>
      </c>
      <c r="G12" s="16">
        <f t="shared" si="0"/>
        <v>532513.75119999994</v>
      </c>
      <c r="H12" s="27">
        <f>RA!J16</f>
        <v>4.5162065380509802</v>
      </c>
      <c r="I12" s="20">
        <f>VLOOKUP(B12,RMS!B:D,3,FALSE)</f>
        <v>557700.47256410297</v>
      </c>
      <c r="J12" s="21">
        <f>VLOOKUP(B12,RMS!B:E,4,FALSE)</f>
        <v>532513.75163162395</v>
      </c>
      <c r="K12" s="22">
        <f t="shared" si="1"/>
        <v>0.19253589701838791</v>
      </c>
      <c r="L12" s="22">
        <f t="shared" si="2"/>
        <v>-4.3162400834262371E-4</v>
      </c>
      <c r="M12" s="35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VLOOKUP(C13,RA!B16:D48,3,0)</f>
        <v>508606.36780000001</v>
      </c>
      <c r="F13" s="25">
        <f>VLOOKUP(C13,RA!B17:I52,8,0)</f>
        <v>46230.474099999999</v>
      </c>
      <c r="G13" s="16">
        <f t="shared" si="0"/>
        <v>462375.89370000002</v>
      </c>
      <c r="H13" s="27">
        <f>RA!J17</f>
        <v>9.0896372965151908</v>
      </c>
      <c r="I13" s="20">
        <f>VLOOKUP(B13,RMS!B:D,3,FALSE)</f>
        <v>508606.41661367501</v>
      </c>
      <c r="J13" s="21">
        <f>VLOOKUP(B13,RMS!B:E,4,FALSE)</f>
        <v>462375.89421538502</v>
      </c>
      <c r="K13" s="22">
        <f t="shared" si="1"/>
        <v>-4.8813675006385893E-2</v>
      </c>
      <c r="L13" s="22">
        <f t="shared" si="2"/>
        <v>-5.1538500702008605E-4</v>
      </c>
      <c r="M13" s="35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VLOOKUP(C14,RA!B18:D49,3,0)</f>
        <v>1198546.6836000001</v>
      </c>
      <c r="F14" s="25">
        <f>VLOOKUP(C14,RA!B18:I53,8,0)</f>
        <v>193159.94140000001</v>
      </c>
      <c r="G14" s="16">
        <f t="shared" si="0"/>
        <v>1005386.7422000001</v>
      </c>
      <c r="H14" s="27">
        <f>RA!J18</f>
        <v>16.116180040631999</v>
      </c>
      <c r="I14" s="20">
        <f>VLOOKUP(B14,RMS!B:D,3,FALSE)</f>
        <v>1198546.69506154</v>
      </c>
      <c r="J14" s="21">
        <f>VLOOKUP(B14,RMS!B:E,4,FALSE)</f>
        <v>1005386.7175273499</v>
      </c>
      <c r="K14" s="22">
        <f t="shared" si="1"/>
        <v>-1.1461539892479777E-2</v>
      </c>
      <c r="L14" s="22">
        <f t="shared" si="2"/>
        <v>2.4672650150023401E-2</v>
      </c>
      <c r="M14" s="35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VLOOKUP(C15,RA!B18:D50,3,0)</f>
        <v>430829.77250000002</v>
      </c>
      <c r="F15" s="25">
        <f>VLOOKUP(C15,RA!B19:I54,8,0)</f>
        <v>48895.142099999997</v>
      </c>
      <c r="G15" s="16">
        <f t="shared" si="0"/>
        <v>381934.63040000002</v>
      </c>
      <c r="H15" s="27">
        <f>RA!J19</f>
        <v>11.3490629527002</v>
      </c>
      <c r="I15" s="20">
        <f>VLOOKUP(B15,RMS!B:D,3,FALSE)</f>
        <v>430829.90825726499</v>
      </c>
      <c r="J15" s="21">
        <f>VLOOKUP(B15,RMS!B:E,4,FALSE)</f>
        <v>381934.62957435899</v>
      </c>
      <c r="K15" s="22">
        <f t="shared" si="1"/>
        <v>-0.13575726497219875</v>
      </c>
      <c r="L15" s="22">
        <f t="shared" si="2"/>
        <v>8.2564103649929166E-4</v>
      </c>
      <c r="M15" s="35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VLOOKUP(C16,RA!B20:D51,3,0)</f>
        <v>984871.60820000002</v>
      </c>
      <c r="F16" s="25">
        <f>VLOOKUP(C16,RA!B20:I55,8,0)</f>
        <v>86319.208599999998</v>
      </c>
      <c r="G16" s="16">
        <f t="shared" si="0"/>
        <v>898552.3996</v>
      </c>
      <c r="H16" s="27">
        <f>RA!J20</f>
        <v>8.7645138596046301</v>
      </c>
      <c r="I16" s="20">
        <f>VLOOKUP(B16,RMS!B:D,3,FALSE)</f>
        <v>984871.5932</v>
      </c>
      <c r="J16" s="21">
        <f>VLOOKUP(B16,RMS!B:E,4,FALSE)</f>
        <v>898552.3996</v>
      </c>
      <c r="K16" s="22">
        <f t="shared" si="1"/>
        <v>1.5000000013969839E-2</v>
      </c>
      <c r="L16" s="22">
        <f t="shared" si="2"/>
        <v>0</v>
      </c>
      <c r="M16" s="35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VLOOKUP(C17,RA!B20:D52,3,0)</f>
        <v>353230.06650000002</v>
      </c>
      <c r="F17" s="25">
        <f>VLOOKUP(C17,RA!B21:I56,8,0)</f>
        <v>27654.537700000001</v>
      </c>
      <c r="G17" s="16">
        <f t="shared" si="0"/>
        <v>325575.52880000003</v>
      </c>
      <c r="H17" s="27">
        <f>RA!J21</f>
        <v>7.8290441054513096</v>
      </c>
      <c r="I17" s="20">
        <f>VLOOKUP(B17,RMS!B:D,3,FALSE)</f>
        <v>353229.89497209701</v>
      </c>
      <c r="J17" s="21">
        <f>VLOOKUP(B17,RMS!B:E,4,FALSE)</f>
        <v>325575.52862073999</v>
      </c>
      <c r="K17" s="22">
        <f t="shared" si="1"/>
        <v>0.17152790300315246</v>
      </c>
      <c r="L17" s="22">
        <f t="shared" si="2"/>
        <v>1.7926003783941269E-4</v>
      </c>
      <c r="M17" s="35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VLOOKUP(C18,RA!B22:D53,3,0)</f>
        <v>924967.76040000003</v>
      </c>
      <c r="F18" s="25">
        <f>VLOOKUP(C18,RA!B22:I57,8,0)</f>
        <v>100422.9583</v>
      </c>
      <c r="G18" s="16">
        <f t="shared" si="0"/>
        <v>824544.80209999997</v>
      </c>
      <c r="H18" s="27">
        <f>RA!J22</f>
        <v>10.8569144352201</v>
      </c>
      <c r="I18" s="20">
        <f>VLOOKUP(B18,RMS!B:D,3,FALSE)</f>
        <v>924968.00699999998</v>
      </c>
      <c r="J18" s="21">
        <f>VLOOKUP(B18,RMS!B:E,4,FALSE)</f>
        <v>824544.80220000003</v>
      </c>
      <c r="K18" s="22">
        <f t="shared" si="1"/>
        <v>-0.24659999995492399</v>
      </c>
      <c r="L18" s="22">
        <f t="shared" si="2"/>
        <v>-1.0000006295740604E-4</v>
      </c>
      <c r="M18" s="35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VLOOKUP(C19,RA!B22:D54,3,0)</f>
        <v>1888951.9224</v>
      </c>
      <c r="F19" s="25">
        <f>VLOOKUP(C19,RA!B23:I58,8,0)</f>
        <v>204105.40909999999</v>
      </c>
      <c r="G19" s="16">
        <f t="shared" si="0"/>
        <v>1684846.5133</v>
      </c>
      <c r="H19" s="27">
        <f>RA!J23</f>
        <v>10.805219904203501</v>
      </c>
      <c r="I19" s="20">
        <f>VLOOKUP(B19,RMS!B:D,3,FALSE)</f>
        <v>1888953.0696128199</v>
      </c>
      <c r="J19" s="21">
        <f>VLOOKUP(B19,RMS!B:E,4,FALSE)</f>
        <v>1684846.5386435899</v>
      </c>
      <c r="K19" s="22">
        <f t="shared" si="1"/>
        <v>-1.1472128198947757</v>
      </c>
      <c r="L19" s="22">
        <f t="shared" si="2"/>
        <v>-2.5343589950352907E-2</v>
      </c>
      <c r="M19" s="35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VLOOKUP(C20,RA!B24:D55,3,0)</f>
        <v>212606.56400000001</v>
      </c>
      <c r="F20" s="25">
        <f>VLOOKUP(C20,RA!B24:I59,8,0)</f>
        <v>37204.339699999997</v>
      </c>
      <c r="G20" s="16">
        <f t="shared" si="0"/>
        <v>175402.2243</v>
      </c>
      <c r="H20" s="27">
        <f>RA!J24</f>
        <v>17.499149132573301</v>
      </c>
      <c r="I20" s="20">
        <f>VLOOKUP(B20,RMS!B:D,3,FALSE)</f>
        <v>212606.54783120001</v>
      </c>
      <c r="J20" s="21">
        <f>VLOOKUP(B20,RMS!B:E,4,FALSE)</f>
        <v>175402.22111411899</v>
      </c>
      <c r="K20" s="22">
        <f t="shared" si="1"/>
        <v>1.616880000801757E-2</v>
      </c>
      <c r="L20" s="22">
        <f t="shared" si="2"/>
        <v>3.185881010722369E-3</v>
      </c>
      <c r="M20" s="35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VLOOKUP(C21,RA!B24:D56,3,0)</f>
        <v>318090.0148</v>
      </c>
      <c r="F21" s="25">
        <f>VLOOKUP(C21,RA!B25:I60,8,0)</f>
        <v>23495.5347</v>
      </c>
      <c r="G21" s="16">
        <f t="shared" si="0"/>
        <v>294594.48009999999</v>
      </c>
      <c r="H21" s="27">
        <f>RA!J25</f>
        <v>7.3864420782818003</v>
      </c>
      <c r="I21" s="20">
        <f>VLOOKUP(B21,RMS!B:D,3,FALSE)</f>
        <v>318090.00960588502</v>
      </c>
      <c r="J21" s="21">
        <f>VLOOKUP(B21,RMS!B:E,4,FALSE)</f>
        <v>294594.47594645602</v>
      </c>
      <c r="K21" s="22">
        <f t="shared" si="1"/>
        <v>5.1941149868071079E-3</v>
      </c>
      <c r="L21" s="22">
        <f t="shared" si="2"/>
        <v>4.1535439668223262E-3</v>
      </c>
      <c r="M21" s="35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VLOOKUP(C22,RA!B26:D57,3,0)</f>
        <v>601185.63170000003</v>
      </c>
      <c r="F22" s="25">
        <f>VLOOKUP(C22,RA!B26:I61,8,0)</f>
        <v>109935.8582</v>
      </c>
      <c r="G22" s="16">
        <f t="shared" si="0"/>
        <v>491249.77350000001</v>
      </c>
      <c r="H22" s="27">
        <f>RA!J26</f>
        <v>18.2865079275314</v>
      </c>
      <c r="I22" s="20">
        <f>VLOOKUP(B22,RMS!B:D,3,FALSE)</f>
        <v>601185.64283731196</v>
      </c>
      <c r="J22" s="21">
        <f>VLOOKUP(B22,RMS!B:E,4,FALSE)</f>
        <v>491249.71405804099</v>
      </c>
      <c r="K22" s="22">
        <f t="shared" si="1"/>
        <v>-1.1137311928905547E-2</v>
      </c>
      <c r="L22" s="22">
        <f t="shared" si="2"/>
        <v>5.9441959019750357E-2</v>
      </c>
      <c r="M22" s="35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VLOOKUP(C23,RA!B26:D58,3,0)</f>
        <v>231235.50640000001</v>
      </c>
      <c r="F23" s="25">
        <f>VLOOKUP(C23,RA!B27:I62,8,0)</f>
        <v>57187.556400000001</v>
      </c>
      <c r="G23" s="16">
        <f t="shared" si="0"/>
        <v>174047.95</v>
      </c>
      <c r="H23" s="27">
        <f>RA!J27</f>
        <v>24.7313041540752</v>
      </c>
      <c r="I23" s="20">
        <f>VLOOKUP(B23,RMS!B:D,3,FALSE)</f>
        <v>231235.47591398499</v>
      </c>
      <c r="J23" s="21">
        <f>VLOOKUP(B23,RMS!B:E,4,FALSE)</f>
        <v>174047.95313817801</v>
      </c>
      <c r="K23" s="22">
        <f t="shared" si="1"/>
        <v>3.0486015020869672E-2</v>
      </c>
      <c r="L23" s="22">
        <f t="shared" si="2"/>
        <v>-3.1381779990624636E-3</v>
      </c>
      <c r="M23" s="35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VLOOKUP(C24,RA!B28:D59,3,0)</f>
        <v>922824.03300000005</v>
      </c>
      <c r="F24" s="25">
        <f>VLOOKUP(C24,RA!B28:I63,8,0)</f>
        <v>48028.406300000002</v>
      </c>
      <c r="G24" s="16">
        <f t="shared" si="0"/>
        <v>874795.62670000002</v>
      </c>
      <c r="H24" s="27">
        <f>RA!J28</f>
        <v>5.2045031969816504</v>
      </c>
      <c r="I24" s="20">
        <f>VLOOKUP(B24,RMS!B:D,3,FALSE)</f>
        <v>922824.03024070803</v>
      </c>
      <c r="J24" s="21">
        <f>VLOOKUP(B24,RMS!B:E,4,FALSE)</f>
        <v>874795.63314159296</v>
      </c>
      <c r="K24" s="22">
        <f t="shared" si="1"/>
        <v>2.7592920232564211E-3</v>
      </c>
      <c r="L24" s="22">
        <f t="shared" si="2"/>
        <v>-6.441592937335372E-3</v>
      </c>
      <c r="M24" s="35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VLOOKUP(C25,RA!B28:D60,3,0)</f>
        <v>651182.71429999999</v>
      </c>
      <c r="F25" s="25">
        <f>VLOOKUP(C25,RA!B29:I64,8,0)</f>
        <v>89985.129199999996</v>
      </c>
      <c r="G25" s="16">
        <f t="shared" si="0"/>
        <v>561197.58510000003</v>
      </c>
      <c r="H25" s="27">
        <f>RA!J29</f>
        <v>13.8187220305335</v>
      </c>
      <c r="I25" s="20">
        <f>VLOOKUP(B25,RMS!B:D,3,FALSE)</f>
        <v>651182.71287610603</v>
      </c>
      <c r="J25" s="21">
        <f>VLOOKUP(B25,RMS!B:E,4,FALSE)</f>
        <v>561197.54074756696</v>
      </c>
      <c r="K25" s="22">
        <f t="shared" si="1"/>
        <v>1.4238939620554447E-3</v>
      </c>
      <c r="L25" s="22">
        <f t="shared" si="2"/>
        <v>4.4352433062158525E-2</v>
      </c>
      <c r="M25" s="35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VLOOKUP(C26,RA!B30:D61,3,0)</f>
        <v>761203.10730000003</v>
      </c>
      <c r="F26" s="25">
        <f>VLOOKUP(C26,RA!B30:I65,8,0)</f>
        <v>93746.351299999995</v>
      </c>
      <c r="G26" s="16">
        <f t="shared" si="0"/>
        <v>667456.75600000005</v>
      </c>
      <c r="H26" s="27">
        <f>RA!J30</f>
        <v>12.315550265226801</v>
      </c>
      <c r="I26" s="20">
        <f>VLOOKUP(B26,RMS!B:D,3,FALSE)</f>
        <v>761203.12599026505</v>
      </c>
      <c r="J26" s="21">
        <f>VLOOKUP(B26,RMS!B:E,4,FALSE)</f>
        <v>667456.77467276796</v>
      </c>
      <c r="K26" s="22">
        <f t="shared" si="1"/>
        <v>-1.8690265016630292E-2</v>
      </c>
      <c r="L26" s="22">
        <f t="shared" si="2"/>
        <v>-1.8672767910175025E-2</v>
      </c>
      <c r="M26" s="35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VLOOKUP(C27,RA!B30:D62,3,0)</f>
        <v>3378624.4103000001</v>
      </c>
      <c r="F27" s="25">
        <f>VLOOKUP(C27,RA!B31:I66,8,0)</f>
        <v>-79090.884900000005</v>
      </c>
      <c r="G27" s="16">
        <f t="shared" si="0"/>
        <v>3457715.2952000001</v>
      </c>
      <c r="H27" s="27">
        <f>RA!J31</f>
        <v>-2.3409197145111902</v>
      </c>
      <c r="I27" s="20">
        <f>VLOOKUP(B27,RMS!B:D,3,FALSE)</f>
        <v>3378624.42954602</v>
      </c>
      <c r="J27" s="21">
        <f>VLOOKUP(B27,RMS!B:E,4,FALSE)</f>
        <v>3457715.28374248</v>
      </c>
      <c r="K27" s="22">
        <f t="shared" si="1"/>
        <v>-1.9246019888669252E-2</v>
      </c>
      <c r="L27" s="22">
        <f t="shared" si="2"/>
        <v>1.1457520071417093E-2</v>
      </c>
      <c r="M27" s="35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VLOOKUP(C28,RA!B32:D63,3,0)</f>
        <v>105242.8821</v>
      </c>
      <c r="F28" s="25">
        <f>VLOOKUP(C28,RA!B32:I67,8,0)</f>
        <v>30407.5085</v>
      </c>
      <c r="G28" s="16">
        <f t="shared" si="0"/>
        <v>74835.373600000006</v>
      </c>
      <c r="H28" s="27">
        <f>RA!J32</f>
        <v>28.8926983880081</v>
      </c>
      <c r="I28" s="20">
        <f>VLOOKUP(B28,RMS!B:D,3,FALSE)</f>
        <v>105242.811635958</v>
      </c>
      <c r="J28" s="21">
        <f>VLOOKUP(B28,RMS!B:E,4,FALSE)</f>
        <v>74835.379092579504</v>
      </c>
      <c r="K28" s="22">
        <f t="shared" si="1"/>
        <v>7.0464042000821792E-2</v>
      </c>
      <c r="L28" s="22">
        <f t="shared" si="2"/>
        <v>-5.4925794975133613E-3</v>
      </c>
      <c r="M28" s="35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5"/>
    </row>
    <row r="30" spans="1:13" x14ac:dyDescent="0.15">
      <c r="A30" s="41"/>
      <c r="B30" s="12">
        <v>41</v>
      </c>
      <c r="C30" s="38" t="s">
        <v>36</v>
      </c>
      <c r="D30" s="38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 t="e">
        <f>RA!#REF!</f>
        <v>#REF!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41"/>
      <c r="B31" s="12">
        <v>42</v>
      </c>
      <c r="C31" s="38" t="s">
        <v>32</v>
      </c>
      <c r="D31" s="38"/>
      <c r="E31" s="15">
        <f>VLOOKUP(C31,RA!B34:D66,3,0)</f>
        <v>278177.93790000002</v>
      </c>
      <c r="F31" s="25">
        <f>VLOOKUP(C31,RA!B34:I70,8,0)</f>
        <v>15004.5296</v>
      </c>
      <c r="G31" s="16">
        <f t="shared" si="0"/>
        <v>263173.40830000001</v>
      </c>
      <c r="H31" s="27">
        <f>RA!J34</f>
        <v>5.39386038780468</v>
      </c>
      <c r="I31" s="20">
        <f>VLOOKUP(B31,RMS!B:D,3,FALSE)</f>
        <v>278177.9375</v>
      </c>
      <c r="J31" s="21">
        <f>VLOOKUP(B31,RMS!B:E,4,FALSE)</f>
        <v>263173.40169999999</v>
      </c>
      <c r="K31" s="22">
        <f t="shared" si="1"/>
        <v>4.0000001899898052E-4</v>
      </c>
      <c r="L31" s="22">
        <f t="shared" si="2"/>
        <v>6.600000022444874E-3</v>
      </c>
      <c r="M31" s="35"/>
    </row>
    <row r="32" spans="1:13" x14ac:dyDescent="0.15">
      <c r="A32" s="41"/>
      <c r="B32" s="12">
        <v>71</v>
      </c>
      <c r="C32" s="38" t="s">
        <v>37</v>
      </c>
      <c r="D32" s="38"/>
      <c r="E32" s="15">
        <f>VLOOKUP(C32,RA!B35:D67,3,0)</f>
        <v>0</v>
      </c>
      <c r="F32" s="25">
        <f>VLOOKUP(C32,RA!B35:I71,8,0)</f>
        <v>0</v>
      </c>
      <c r="G32" s="16">
        <f t="shared" si="0"/>
        <v>0</v>
      </c>
      <c r="H32" s="27">
        <f>RA!J35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41"/>
      <c r="B33" s="12">
        <v>72</v>
      </c>
      <c r="C33" s="38" t="s">
        <v>38</v>
      </c>
      <c r="D33" s="38"/>
      <c r="E33" s="15">
        <f>VLOOKUP(C33,RA!B36:D68,3,0)</f>
        <v>0</v>
      </c>
      <c r="F33" s="25">
        <f>VLOOKUP(C33,RA!B36:I72,8,0)</f>
        <v>0</v>
      </c>
      <c r="G33" s="16">
        <f t="shared" si="0"/>
        <v>0</v>
      </c>
      <c r="H33" s="27">
        <f>RA!J36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41"/>
      <c r="B34" s="12">
        <v>73</v>
      </c>
      <c r="C34" s="38" t="s">
        <v>39</v>
      </c>
      <c r="D34" s="38"/>
      <c r="E34" s="15">
        <f>VLOOKUP(C34,RA!B37:D69,3,0)</f>
        <v>0</v>
      </c>
      <c r="F34" s="25">
        <f>VLOOKUP(C34,RA!B37:I73,8,0)</f>
        <v>0</v>
      </c>
      <c r="G34" s="16">
        <f t="shared" si="0"/>
        <v>0</v>
      </c>
      <c r="H34" s="27">
        <f>RA!J37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41"/>
      <c r="B35" s="12">
        <v>75</v>
      </c>
      <c r="C35" s="38" t="s">
        <v>33</v>
      </c>
      <c r="D35" s="38"/>
      <c r="E35" s="15">
        <f>VLOOKUP(C35,RA!B8:D70,3,0)</f>
        <v>167414.52970000001</v>
      </c>
      <c r="F35" s="25">
        <f>VLOOKUP(C35,RA!B8:I74,8,0)</f>
        <v>7794.1787000000004</v>
      </c>
      <c r="G35" s="16">
        <f t="shared" si="0"/>
        <v>159620.35100000002</v>
      </c>
      <c r="H35" s="27">
        <f>RA!J38</f>
        <v>4.6556166385121101</v>
      </c>
      <c r="I35" s="20">
        <f>VLOOKUP(B35,RMS!B:D,3,FALSE)</f>
        <v>167414.52991880299</v>
      </c>
      <c r="J35" s="21">
        <f>VLOOKUP(B35,RMS!B:E,4,FALSE)</f>
        <v>159620.35358974399</v>
      </c>
      <c r="K35" s="22">
        <f t="shared" si="1"/>
        <v>-2.1880297572351992E-4</v>
      </c>
      <c r="L35" s="22">
        <f t="shared" si="2"/>
        <v>-2.5897439627442509E-3</v>
      </c>
      <c r="M35" s="35"/>
    </row>
    <row r="36" spans="1:13" x14ac:dyDescent="0.15">
      <c r="A36" s="41"/>
      <c r="B36" s="12">
        <v>76</v>
      </c>
      <c r="C36" s="38" t="s">
        <v>34</v>
      </c>
      <c r="D36" s="38"/>
      <c r="E36" s="15">
        <f>VLOOKUP(C36,RA!B8:D71,3,0)</f>
        <v>466379.11940000003</v>
      </c>
      <c r="F36" s="25">
        <f>VLOOKUP(C36,RA!B8:I75,8,0)</f>
        <v>24166.333200000001</v>
      </c>
      <c r="G36" s="16">
        <f t="shared" si="0"/>
        <v>442212.78620000003</v>
      </c>
      <c r="H36" s="27">
        <f>RA!J39</f>
        <v>5.1816927891390501</v>
      </c>
      <c r="I36" s="20">
        <f>VLOOKUP(B36,RMS!B:D,3,FALSE)</f>
        <v>466379.10851025599</v>
      </c>
      <c r="J36" s="21">
        <f>VLOOKUP(B36,RMS!B:E,4,FALSE)</f>
        <v>442212.78487435897</v>
      </c>
      <c r="K36" s="22">
        <f t="shared" si="1"/>
        <v>1.0889744036830962E-2</v>
      </c>
      <c r="L36" s="22">
        <f t="shared" si="2"/>
        <v>1.3256410602480173E-3</v>
      </c>
      <c r="M36" s="35"/>
    </row>
    <row r="37" spans="1:13" x14ac:dyDescent="0.15">
      <c r="A37" s="41"/>
      <c r="B37" s="12">
        <v>77</v>
      </c>
      <c r="C37" s="38" t="s">
        <v>40</v>
      </c>
      <c r="D37" s="38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RA!J40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41"/>
      <c r="B38" s="12">
        <v>78</v>
      </c>
      <c r="C38" s="38" t="s">
        <v>41</v>
      </c>
      <c r="D38" s="38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RA!J41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41"/>
      <c r="B39" s="12">
        <v>9101</v>
      </c>
      <c r="C39" s="38" t="s">
        <v>71</v>
      </c>
      <c r="D39" s="38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 t="e">
        <f>RA!#REF!</f>
        <v>#REF!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41"/>
      <c r="B40" s="12">
        <v>99</v>
      </c>
      <c r="C40" s="38" t="s">
        <v>35</v>
      </c>
      <c r="D40" s="38"/>
      <c r="E40" s="15">
        <f>VLOOKUP(C40,RA!B8:D74,3,0)</f>
        <v>8726.8719000000001</v>
      </c>
      <c r="F40" s="25">
        <f>VLOOKUP(C40,RA!B8:I78,8,0)</f>
        <v>1033.8195000000001</v>
      </c>
      <c r="G40" s="16">
        <f t="shared" si="0"/>
        <v>7693.0524000000005</v>
      </c>
      <c r="H40" s="27" t="e">
        <f>RA!#REF!</f>
        <v>#REF!</v>
      </c>
      <c r="I40" s="20">
        <f>VLOOKUP(B40,RMS!B:D,3,FALSE)</f>
        <v>8726.8717192345503</v>
      </c>
      <c r="J40" s="21">
        <f>VLOOKUP(B40,RMS!B:E,4,FALSE)</f>
        <v>7693.0524166099403</v>
      </c>
      <c r="K40" s="22">
        <f t="shared" si="1"/>
        <v>1.8076544984069187E-4</v>
      </c>
      <c r="L40" s="22">
        <f t="shared" si="2"/>
        <v>-1.6609939848422073E-5</v>
      </c>
      <c r="M40" s="35"/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topLeftCell="A19" workbookViewId="0">
      <selection activeCell="D37" sqref="D37"/>
    </sheetView>
  </sheetViews>
  <sheetFormatPr defaultRowHeight="11.25" x14ac:dyDescent="0.15"/>
  <cols>
    <col min="1" max="1" width="7" style="37" customWidth="1"/>
    <col min="2" max="3" width="9" style="37"/>
    <col min="4" max="4" width="11.5" style="37" bestFit="1" customWidth="1"/>
    <col min="5" max="5" width="10.5" style="37" bestFit="1" customWidth="1"/>
    <col min="6" max="7" width="12.25" style="37" bestFit="1" customWidth="1"/>
    <col min="8" max="8" width="9" style="37"/>
    <col min="9" max="9" width="12.25" style="37" bestFit="1" customWidth="1"/>
    <col min="10" max="10" width="9" style="37"/>
    <col min="11" max="11" width="12.25" style="37" bestFit="1" customWidth="1"/>
    <col min="12" max="12" width="10.5" style="37" bestFit="1" customWidth="1"/>
    <col min="13" max="13" width="12.25" style="37" bestFit="1" customWidth="1"/>
    <col min="14" max="15" width="13.875" style="37" bestFit="1" customWidth="1"/>
    <col min="16" max="16" width="9.25" style="37" bestFit="1" customWidth="1"/>
    <col min="17" max="18" width="10.5" style="37" bestFit="1" customWidth="1"/>
    <col min="19" max="20" width="9" style="37"/>
    <col min="21" max="21" width="10.5" style="37" bestFit="1" customWidth="1"/>
    <col min="22" max="22" width="36" style="37" bestFit="1" customWidth="1"/>
    <col min="23" max="16384" width="9" style="37"/>
  </cols>
  <sheetData>
    <row r="1" spans="1:23" ht="12.75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57" t="s">
        <v>47</v>
      </c>
      <c r="W1" s="46"/>
    </row>
    <row r="2" spans="1:23" ht="12.75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57"/>
      <c r="W2" s="46"/>
    </row>
    <row r="3" spans="1:23" ht="23.25" thickBo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58" t="s">
        <v>48</v>
      </c>
      <c r="W3" s="46"/>
    </row>
    <row r="4" spans="1:23" ht="15" thickTop="1" thickBo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55"/>
      <c r="W4" s="46"/>
    </row>
    <row r="5" spans="1:23" ht="15" thickTop="1" thickBot="1" x14ac:dyDescent="0.25">
      <c r="A5" s="59"/>
      <c r="B5" s="60"/>
      <c r="C5" s="61"/>
      <c r="D5" s="62" t="s">
        <v>0</v>
      </c>
      <c r="E5" s="62" t="s">
        <v>60</v>
      </c>
      <c r="F5" s="62" t="s">
        <v>61</v>
      </c>
      <c r="G5" s="62" t="s">
        <v>49</v>
      </c>
      <c r="H5" s="62" t="s">
        <v>50</v>
      </c>
      <c r="I5" s="62" t="s">
        <v>1</v>
      </c>
      <c r="J5" s="62" t="s">
        <v>2</v>
      </c>
      <c r="K5" s="62" t="s">
        <v>51</v>
      </c>
      <c r="L5" s="62" t="s">
        <v>52</v>
      </c>
      <c r="M5" s="62" t="s">
        <v>53</v>
      </c>
      <c r="N5" s="62" t="s">
        <v>54</v>
      </c>
      <c r="O5" s="62" t="s">
        <v>55</v>
      </c>
      <c r="P5" s="62" t="s">
        <v>62</v>
      </c>
      <c r="Q5" s="62" t="s">
        <v>63</v>
      </c>
      <c r="R5" s="62" t="s">
        <v>56</v>
      </c>
      <c r="S5" s="62" t="s">
        <v>57</v>
      </c>
      <c r="T5" s="62" t="s">
        <v>58</v>
      </c>
      <c r="U5" s="63" t="s">
        <v>59</v>
      </c>
      <c r="V5" s="55"/>
      <c r="W5" s="55"/>
    </row>
    <row r="6" spans="1:23" ht="14.25" thickBot="1" x14ac:dyDescent="0.2">
      <c r="A6" s="64" t="s">
        <v>3</v>
      </c>
      <c r="B6" s="47" t="s">
        <v>4</v>
      </c>
      <c r="C6" s="48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  <c r="V6" s="55"/>
      <c r="W6" s="55"/>
    </row>
    <row r="7" spans="1:23" ht="14.25" thickBot="1" x14ac:dyDescent="0.2">
      <c r="A7" s="49" t="s">
        <v>5</v>
      </c>
      <c r="B7" s="50"/>
      <c r="C7" s="51"/>
      <c r="D7" s="66">
        <v>16625310.1238</v>
      </c>
      <c r="E7" s="66">
        <v>14417888</v>
      </c>
      <c r="F7" s="67">
        <v>115.310301507405</v>
      </c>
      <c r="G7" s="66">
        <v>15016276.6612</v>
      </c>
      <c r="H7" s="67">
        <v>10.715262504169999</v>
      </c>
      <c r="I7" s="66">
        <v>1501824.2457999999</v>
      </c>
      <c r="J7" s="67">
        <v>9.0333607891624297</v>
      </c>
      <c r="K7" s="66">
        <v>1597550.5763000001</v>
      </c>
      <c r="L7" s="67">
        <v>10.638792906818599</v>
      </c>
      <c r="M7" s="67">
        <v>-5.9920688534135E-2</v>
      </c>
      <c r="N7" s="66">
        <v>213381356.61680001</v>
      </c>
      <c r="O7" s="66">
        <v>213381356.61680001</v>
      </c>
      <c r="P7" s="66">
        <v>772126</v>
      </c>
      <c r="Q7" s="66">
        <v>800454</v>
      </c>
      <c r="R7" s="67">
        <v>-3.53899162225437</v>
      </c>
      <c r="S7" s="66">
        <v>21.531861540474001</v>
      </c>
      <c r="T7" s="66">
        <v>19.937808970034499</v>
      </c>
      <c r="U7" s="68">
        <v>7.4032269223126796</v>
      </c>
      <c r="V7" s="55"/>
      <c r="W7" s="55"/>
    </row>
    <row r="8" spans="1:23" ht="14.25" thickBot="1" x14ac:dyDescent="0.2">
      <c r="A8" s="52">
        <v>42010</v>
      </c>
      <c r="B8" s="42" t="s">
        <v>6</v>
      </c>
      <c r="C8" s="43"/>
      <c r="D8" s="69">
        <v>583401.24300000002</v>
      </c>
      <c r="E8" s="69">
        <v>587075</v>
      </c>
      <c r="F8" s="70">
        <v>99.374226972703696</v>
      </c>
      <c r="G8" s="69">
        <v>643109.93259999994</v>
      </c>
      <c r="H8" s="70">
        <v>-9.2843675044181797</v>
      </c>
      <c r="I8" s="69">
        <v>144535.63310000001</v>
      </c>
      <c r="J8" s="70">
        <v>24.774652922705599</v>
      </c>
      <c r="K8" s="69">
        <v>67461.978099999993</v>
      </c>
      <c r="L8" s="70">
        <v>10.4899605308942</v>
      </c>
      <c r="M8" s="70">
        <v>1.14247546797031</v>
      </c>
      <c r="N8" s="69">
        <v>6843080.5385999996</v>
      </c>
      <c r="O8" s="69">
        <v>6843080.5385999996</v>
      </c>
      <c r="P8" s="69">
        <v>20067</v>
      </c>
      <c r="Q8" s="69">
        <v>21720</v>
      </c>
      <c r="R8" s="70">
        <v>-7.61049723756906</v>
      </c>
      <c r="S8" s="69">
        <v>29.0726687098221</v>
      </c>
      <c r="T8" s="69">
        <v>29.230568397790101</v>
      </c>
      <c r="U8" s="71">
        <v>-0.54312072119685695</v>
      </c>
      <c r="V8" s="55"/>
      <c r="W8" s="55"/>
    </row>
    <row r="9" spans="1:23" ht="12" customHeight="1" thickBot="1" x14ac:dyDescent="0.2">
      <c r="A9" s="53"/>
      <c r="B9" s="42" t="s">
        <v>7</v>
      </c>
      <c r="C9" s="43"/>
      <c r="D9" s="69">
        <v>156885.21</v>
      </c>
      <c r="E9" s="69">
        <v>88373</v>
      </c>
      <c r="F9" s="70">
        <v>177.52617881027001</v>
      </c>
      <c r="G9" s="69">
        <v>63674.451399999998</v>
      </c>
      <c r="H9" s="70">
        <v>146.38643372748399</v>
      </c>
      <c r="I9" s="69">
        <v>14752.594800000001</v>
      </c>
      <c r="J9" s="70">
        <v>9.4034324841710699</v>
      </c>
      <c r="K9" s="69">
        <v>14523.992099999999</v>
      </c>
      <c r="L9" s="70">
        <v>22.809764011567101</v>
      </c>
      <c r="M9" s="70">
        <v>1.5739660172356999E-2</v>
      </c>
      <c r="N9" s="69">
        <v>1064097.0652999999</v>
      </c>
      <c r="O9" s="69">
        <v>1064097.0652999999</v>
      </c>
      <c r="P9" s="69">
        <v>3391</v>
      </c>
      <c r="Q9" s="69">
        <v>3582</v>
      </c>
      <c r="R9" s="70">
        <v>-5.3322166387493004</v>
      </c>
      <c r="S9" s="69">
        <v>46.265175464464797</v>
      </c>
      <c r="T9" s="69">
        <v>17.623000000000001</v>
      </c>
      <c r="U9" s="71">
        <v>61.9087146583161</v>
      </c>
      <c r="V9" s="55"/>
      <c r="W9" s="55"/>
    </row>
    <row r="10" spans="1:23" ht="14.25" thickBot="1" x14ac:dyDescent="0.2">
      <c r="A10" s="53"/>
      <c r="B10" s="42" t="s">
        <v>8</v>
      </c>
      <c r="C10" s="43"/>
      <c r="D10" s="69">
        <v>93988.036600000007</v>
      </c>
      <c r="E10" s="69">
        <v>122895</v>
      </c>
      <c r="F10" s="70">
        <v>76.478324260547595</v>
      </c>
      <c r="G10" s="69">
        <v>94052.586800000005</v>
      </c>
      <c r="H10" s="70">
        <v>-6.8632030437676003E-2</v>
      </c>
      <c r="I10" s="69">
        <v>21544.814999999999</v>
      </c>
      <c r="J10" s="70">
        <v>22.9229333640533</v>
      </c>
      <c r="K10" s="69">
        <v>24486.507000000001</v>
      </c>
      <c r="L10" s="70">
        <v>26.0349107165652</v>
      </c>
      <c r="M10" s="70">
        <v>-0.120135223860226</v>
      </c>
      <c r="N10" s="69">
        <v>1619485.4356</v>
      </c>
      <c r="O10" s="69">
        <v>1619485.4356</v>
      </c>
      <c r="P10" s="69">
        <v>69546</v>
      </c>
      <c r="Q10" s="69">
        <v>71262</v>
      </c>
      <c r="R10" s="70">
        <v>-2.40801549212765</v>
      </c>
      <c r="S10" s="69">
        <v>1.3514513645644599</v>
      </c>
      <c r="T10" s="69">
        <v>1.46788280289635</v>
      </c>
      <c r="U10" s="71">
        <v>-8.6152888209496403</v>
      </c>
      <c r="V10" s="55"/>
      <c r="W10" s="55"/>
    </row>
    <row r="11" spans="1:23" ht="14.25" thickBot="1" x14ac:dyDescent="0.2">
      <c r="A11" s="53"/>
      <c r="B11" s="42" t="s">
        <v>9</v>
      </c>
      <c r="C11" s="43"/>
      <c r="D11" s="69">
        <v>60594.564299999998</v>
      </c>
      <c r="E11" s="69">
        <v>48422</v>
      </c>
      <c r="F11" s="70">
        <v>125.13849964892</v>
      </c>
      <c r="G11" s="69">
        <v>61540.289599999996</v>
      </c>
      <c r="H11" s="70">
        <v>-1.536757961568</v>
      </c>
      <c r="I11" s="69">
        <v>15145.7055</v>
      </c>
      <c r="J11" s="70">
        <v>24.995155382279101</v>
      </c>
      <c r="K11" s="69">
        <v>12047.591899999999</v>
      </c>
      <c r="L11" s="70">
        <v>19.576755290407299</v>
      </c>
      <c r="M11" s="70">
        <v>0.257156253773835</v>
      </c>
      <c r="N11" s="69">
        <v>564580.38329999999</v>
      </c>
      <c r="O11" s="69">
        <v>564580.38329999999</v>
      </c>
      <c r="P11" s="69">
        <v>2602</v>
      </c>
      <c r="Q11" s="69">
        <v>2455</v>
      </c>
      <c r="R11" s="70">
        <v>5.98778004073319</v>
      </c>
      <c r="S11" s="69">
        <v>23.287688047655699</v>
      </c>
      <c r="T11" s="69">
        <v>21.581838940936901</v>
      </c>
      <c r="U11" s="71">
        <v>7.32511146331038</v>
      </c>
      <c r="V11" s="55"/>
      <c r="W11" s="55"/>
    </row>
    <row r="12" spans="1:23" ht="14.25" thickBot="1" x14ac:dyDescent="0.2">
      <c r="A12" s="53"/>
      <c r="B12" s="42" t="s">
        <v>10</v>
      </c>
      <c r="C12" s="43"/>
      <c r="D12" s="69">
        <v>237532.4718</v>
      </c>
      <c r="E12" s="69">
        <v>179755</v>
      </c>
      <c r="F12" s="70">
        <v>132.14234474701701</v>
      </c>
      <c r="G12" s="69">
        <v>188787.50109999999</v>
      </c>
      <c r="H12" s="70">
        <v>25.820020083946101</v>
      </c>
      <c r="I12" s="69">
        <v>21377.614099999999</v>
      </c>
      <c r="J12" s="70">
        <v>8.9998701811177</v>
      </c>
      <c r="K12" s="69">
        <v>811.6748</v>
      </c>
      <c r="L12" s="70">
        <v>0.42994096286599998</v>
      </c>
      <c r="M12" s="70">
        <v>25.337658998406798</v>
      </c>
      <c r="N12" s="69">
        <v>5370937.6664000005</v>
      </c>
      <c r="O12" s="69">
        <v>5370937.6664000005</v>
      </c>
      <c r="P12" s="69">
        <v>1920</v>
      </c>
      <c r="Q12" s="69">
        <v>2366</v>
      </c>
      <c r="R12" s="70">
        <v>-18.850380388841899</v>
      </c>
      <c r="S12" s="69">
        <v>123.7148290625</v>
      </c>
      <c r="T12" s="69">
        <v>115.38178161453899</v>
      </c>
      <c r="U12" s="71">
        <v>6.7356900632751602</v>
      </c>
      <c r="V12" s="55"/>
      <c r="W12" s="55"/>
    </row>
    <row r="13" spans="1:23" ht="14.25" thickBot="1" x14ac:dyDescent="0.2">
      <c r="A13" s="53"/>
      <c r="B13" s="42" t="s">
        <v>11</v>
      </c>
      <c r="C13" s="43"/>
      <c r="D13" s="69">
        <v>272884.17810000002</v>
      </c>
      <c r="E13" s="69">
        <v>317284</v>
      </c>
      <c r="F13" s="70">
        <v>86.006283991629005</v>
      </c>
      <c r="G13" s="69">
        <v>318708.89600000001</v>
      </c>
      <c r="H13" s="70">
        <v>-14.3782362134002</v>
      </c>
      <c r="I13" s="69">
        <v>47006.156999999999</v>
      </c>
      <c r="J13" s="70">
        <v>17.2256806265896</v>
      </c>
      <c r="K13" s="69">
        <v>56449.340499999998</v>
      </c>
      <c r="L13" s="70">
        <v>17.7118810326524</v>
      </c>
      <c r="M13" s="70">
        <v>-0.16728598450144899</v>
      </c>
      <c r="N13" s="69">
        <v>3132946.4084000001</v>
      </c>
      <c r="O13" s="69">
        <v>3132946.4084000001</v>
      </c>
      <c r="P13" s="69">
        <v>8269</v>
      </c>
      <c r="Q13" s="69">
        <v>8529</v>
      </c>
      <c r="R13" s="70">
        <v>-3.04842302731856</v>
      </c>
      <c r="S13" s="69">
        <v>33.000868073527599</v>
      </c>
      <c r="T13" s="69">
        <v>31.2419180677688</v>
      </c>
      <c r="U13" s="71">
        <v>5.3300113252772903</v>
      </c>
      <c r="V13" s="55"/>
      <c r="W13" s="55"/>
    </row>
    <row r="14" spans="1:23" ht="14.25" thickBot="1" x14ac:dyDescent="0.2">
      <c r="A14" s="53"/>
      <c r="B14" s="42" t="s">
        <v>12</v>
      </c>
      <c r="C14" s="43"/>
      <c r="D14" s="69">
        <v>154045.7683</v>
      </c>
      <c r="E14" s="69">
        <v>194743</v>
      </c>
      <c r="F14" s="70">
        <v>79.102082385502996</v>
      </c>
      <c r="G14" s="69">
        <v>188890.98209999999</v>
      </c>
      <c r="H14" s="70">
        <v>-18.4472617022832</v>
      </c>
      <c r="I14" s="69">
        <v>31527.639800000001</v>
      </c>
      <c r="J14" s="70">
        <v>20.466410825775299</v>
      </c>
      <c r="K14" s="69">
        <v>33584.648200000003</v>
      </c>
      <c r="L14" s="70">
        <v>17.779910838845701</v>
      </c>
      <c r="M14" s="70">
        <v>-6.1248472449385E-2</v>
      </c>
      <c r="N14" s="69">
        <v>1736683.5967000001</v>
      </c>
      <c r="O14" s="69">
        <v>1736683.5967000001</v>
      </c>
      <c r="P14" s="69">
        <v>2458</v>
      </c>
      <c r="Q14" s="69">
        <v>1806</v>
      </c>
      <c r="R14" s="70">
        <v>36.101882613510497</v>
      </c>
      <c r="S14" s="69">
        <v>62.671183197721703</v>
      </c>
      <c r="T14" s="69">
        <v>72.565308361018793</v>
      </c>
      <c r="U14" s="71">
        <v>-15.7873597696122</v>
      </c>
      <c r="V14" s="55"/>
      <c r="W14" s="55"/>
    </row>
    <row r="15" spans="1:23" ht="14.25" thickBot="1" x14ac:dyDescent="0.2">
      <c r="A15" s="53"/>
      <c r="B15" s="42" t="s">
        <v>13</v>
      </c>
      <c r="C15" s="43"/>
      <c r="D15" s="69">
        <v>115380.48239999999</v>
      </c>
      <c r="E15" s="69">
        <v>195151</v>
      </c>
      <c r="F15" s="70">
        <v>59.123695189878603</v>
      </c>
      <c r="G15" s="69">
        <v>165543.13699999999</v>
      </c>
      <c r="H15" s="70">
        <v>-30.301863012297499</v>
      </c>
      <c r="I15" s="69">
        <v>15060.840899999999</v>
      </c>
      <c r="J15" s="70">
        <v>13.053196335050201</v>
      </c>
      <c r="K15" s="69">
        <v>13008.458000000001</v>
      </c>
      <c r="L15" s="70">
        <v>7.8580472955517298</v>
      </c>
      <c r="M15" s="70">
        <v>0.15777295817844</v>
      </c>
      <c r="N15" s="69">
        <v>1546652.9646000001</v>
      </c>
      <c r="O15" s="69">
        <v>1546652.9646000001</v>
      </c>
      <c r="P15" s="69">
        <v>4441</v>
      </c>
      <c r="Q15" s="69">
        <v>4886</v>
      </c>
      <c r="R15" s="70">
        <v>-9.1076545231273105</v>
      </c>
      <c r="S15" s="69">
        <v>25.9807436163026</v>
      </c>
      <c r="T15" s="69">
        <v>23.927515943512098</v>
      </c>
      <c r="U15" s="71">
        <v>7.9028826238144401</v>
      </c>
      <c r="V15" s="55"/>
      <c r="W15" s="55"/>
    </row>
    <row r="16" spans="1:23" ht="14.25" thickBot="1" x14ac:dyDescent="0.2">
      <c r="A16" s="53"/>
      <c r="B16" s="42" t="s">
        <v>14</v>
      </c>
      <c r="C16" s="43"/>
      <c r="D16" s="69">
        <v>557700.66509999998</v>
      </c>
      <c r="E16" s="69">
        <v>604243</v>
      </c>
      <c r="F16" s="70">
        <v>92.297414301862005</v>
      </c>
      <c r="G16" s="69">
        <v>445825.5294</v>
      </c>
      <c r="H16" s="70">
        <v>25.09392762917</v>
      </c>
      <c r="I16" s="69">
        <v>25186.9139</v>
      </c>
      <c r="J16" s="70">
        <v>4.5162065380509802</v>
      </c>
      <c r="K16" s="69">
        <v>41631.534200000002</v>
      </c>
      <c r="L16" s="70">
        <v>9.3380776681919695</v>
      </c>
      <c r="M16" s="70">
        <v>-0.39500394631144797</v>
      </c>
      <c r="N16" s="69">
        <v>8176949.6235999996</v>
      </c>
      <c r="O16" s="69">
        <v>8176949.6235999996</v>
      </c>
      <c r="P16" s="69">
        <v>26624</v>
      </c>
      <c r="Q16" s="69">
        <v>30357</v>
      </c>
      <c r="R16" s="70">
        <v>-12.296999044701399</v>
      </c>
      <c r="S16" s="69">
        <v>20.947290606220001</v>
      </c>
      <c r="T16" s="69">
        <v>19.366650871298202</v>
      </c>
      <c r="U16" s="71">
        <v>7.5457956097309697</v>
      </c>
      <c r="V16" s="55"/>
      <c r="W16" s="55"/>
    </row>
    <row r="17" spans="1:21" ht="12" thickBot="1" x14ac:dyDescent="0.2">
      <c r="A17" s="53"/>
      <c r="B17" s="42" t="s">
        <v>15</v>
      </c>
      <c r="C17" s="43"/>
      <c r="D17" s="69">
        <v>508606.36780000001</v>
      </c>
      <c r="E17" s="69">
        <v>596916</v>
      </c>
      <c r="F17" s="70">
        <v>85.205685188535696</v>
      </c>
      <c r="G17" s="69">
        <v>542725.76890000002</v>
      </c>
      <c r="H17" s="70">
        <v>-6.28667423865895</v>
      </c>
      <c r="I17" s="69">
        <v>46230.474099999999</v>
      </c>
      <c r="J17" s="70">
        <v>9.0896372965151908</v>
      </c>
      <c r="K17" s="69">
        <v>7332.9072999999999</v>
      </c>
      <c r="L17" s="70">
        <v>1.35112569186873</v>
      </c>
      <c r="M17" s="70">
        <v>5.3045218231519202</v>
      </c>
      <c r="N17" s="69">
        <v>11865978.8726</v>
      </c>
      <c r="O17" s="69">
        <v>11865978.8726</v>
      </c>
      <c r="P17" s="69">
        <v>9220</v>
      </c>
      <c r="Q17" s="69">
        <v>8814</v>
      </c>
      <c r="R17" s="70">
        <v>4.6063081461311404</v>
      </c>
      <c r="S17" s="69">
        <v>55.163380455531502</v>
      </c>
      <c r="T17" s="69">
        <v>68.440669877467698</v>
      </c>
      <c r="U17" s="71">
        <v>-24.0690278809859</v>
      </c>
    </row>
    <row r="18" spans="1:21" ht="12" thickBot="1" x14ac:dyDescent="0.2">
      <c r="A18" s="53"/>
      <c r="B18" s="42" t="s">
        <v>16</v>
      </c>
      <c r="C18" s="43"/>
      <c r="D18" s="69">
        <v>1198546.6836000001</v>
      </c>
      <c r="E18" s="69">
        <v>1560103</v>
      </c>
      <c r="F18" s="70">
        <v>76.824843205865307</v>
      </c>
      <c r="G18" s="69">
        <v>1583368.2997000001</v>
      </c>
      <c r="H18" s="70">
        <v>-24.303986392358102</v>
      </c>
      <c r="I18" s="69">
        <v>193159.94140000001</v>
      </c>
      <c r="J18" s="70">
        <v>16.116180040631999</v>
      </c>
      <c r="K18" s="69">
        <v>238508.00539999999</v>
      </c>
      <c r="L18" s="70">
        <v>15.063330840032</v>
      </c>
      <c r="M18" s="70">
        <v>-0.19013225121709099</v>
      </c>
      <c r="N18" s="69">
        <v>19395294.056299999</v>
      </c>
      <c r="O18" s="69">
        <v>19395294.056299999</v>
      </c>
      <c r="P18" s="69">
        <v>56729</v>
      </c>
      <c r="Q18" s="69">
        <v>57466</v>
      </c>
      <c r="R18" s="70">
        <v>-1.2824974767688699</v>
      </c>
      <c r="S18" s="69">
        <v>21.127583486400301</v>
      </c>
      <c r="T18" s="69">
        <v>20.7705000661261</v>
      </c>
      <c r="U18" s="71">
        <v>1.69012902258342</v>
      </c>
    </row>
    <row r="19" spans="1:21" ht="12" thickBot="1" x14ac:dyDescent="0.2">
      <c r="A19" s="53"/>
      <c r="B19" s="42" t="s">
        <v>17</v>
      </c>
      <c r="C19" s="43"/>
      <c r="D19" s="69">
        <v>430829.77250000002</v>
      </c>
      <c r="E19" s="69">
        <v>452691</v>
      </c>
      <c r="F19" s="70">
        <v>95.170827893640507</v>
      </c>
      <c r="G19" s="69">
        <v>484020.68849999999</v>
      </c>
      <c r="H19" s="70">
        <v>-10.989388938072199</v>
      </c>
      <c r="I19" s="69">
        <v>48895.142099999997</v>
      </c>
      <c r="J19" s="70">
        <v>11.3490629527002</v>
      </c>
      <c r="K19" s="69">
        <v>58254.752800000002</v>
      </c>
      <c r="L19" s="70">
        <v>12.0355914910443</v>
      </c>
      <c r="M19" s="70">
        <v>-0.16066690270119899</v>
      </c>
      <c r="N19" s="69">
        <v>9178741.3044000007</v>
      </c>
      <c r="O19" s="69">
        <v>9178741.3044000007</v>
      </c>
      <c r="P19" s="69">
        <v>11160</v>
      </c>
      <c r="Q19" s="69">
        <v>11812</v>
      </c>
      <c r="R19" s="70">
        <v>-5.5198103623433799</v>
      </c>
      <c r="S19" s="69">
        <v>38.6048183243728</v>
      </c>
      <c r="T19" s="69">
        <v>39.7781794277006</v>
      </c>
      <c r="U19" s="71">
        <v>-3.0394162030989</v>
      </c>
    </row>
    <row r="20" spans="1:21" ht="12" thickBot="1" x14ac:dyDescent="0.2">
      <c r="A20" s="53"/>
      <c r="B20" s="42" t="s">
        <v>18</v>
      </c>
      <c r="C20" s="43"/>
      <c r="D20" s="69">
        <v>984871.60820000002</v>
      </c>
      <c r="E20" s="69">
        <v>837982</v>
      </c>
      <c r="F20" s="70">
        <v>117.52896938120401</v>
      </c>
      <c r="G20" s="69">
        <v>1012095.786</v>
      </c>
      <c r="H20" s="70">
        <v>-2.6898815484249101</v>
      </c>
      <c r="I20" s="69">
        <v>86319.208599999998</v>
      </c>
      <c r="J20" s="70">
        <v>8.7645138596046301</v>
      </c>
      <c r="K20" s="69">
        <v>56251.716500000002</v>
      </c>
      <c r="L20" s="70">
        <v>5.5579439493882097</v>
      </c>
      <c r="M20" s="70">
        <v>0.53451688180928703</v>
      </c>
      <c r="N20" s="69">
        <v>12953960.474400001</v>
      </c>
      <c r="O20" s="69">
        <v>12953960.474400001</v>
      </c>
      <c r="P20" s="69">
        <v>34291</v>
      </c>
      <c r="Q20" s="69">
        <v>35851</v>
      </c>
      <c r="R20" s="70">
        <v>-4.3513430587710298</v>
      </c>
      <c r="S20" s="69">
        <v>28.720994085911801</v>
      </c>
      <c r="T20" s="69">
        <v>30.568326518088799</v>
      </c>
      <c r="U20" s="71">
        <v>-6.4319933587645597</v>
      </c>
    </row>
    <row r="21" spans="1:21" ht="12" thickBot="1" x14ac:dyDescent="0.2">
      <c r="A21" s="53"/>
      <c r="B21" s="42" t="s">
        <v>19</v>
      </c>
      <c r="C21" s="43"/>
      <c r="D21" s="69">
        <v>353230.06650000002</v>
      </c>
      <c r="E21" s="69">
        <v>357383</v>
      </c>
      <c r="F21" s="70">
        <v>98.837959975712295</v>
      </c>
      <c r="G21" s="69">
        <v>326597.1678</v>
      </c>
      <c r="H21" s="70">
        <v>8.15466309135582</v>
      </c>
      <c r="I21" s="69">
        <v>27654.537700000001</v>
      </c>
      <c r="J21" s="70">
        <v>7.8290441054513096</v>
      </c>
      <c r="K21" s="69">
        <v>40950.796199999997</v>
      </c>
      <c r="L21" s="70">
        <v>12.5386256334829</v>
      </c>
      <c r="M21" s="70">
        <v>-0.324688644271097</v>
      </c>
      <c r="N21" s="69">
        <v>3443362.5929999999</v>
      </c>
      <c r="O21" s="69">
        <v>3443362.5929999999</v>
      </c>
      <c r="P21" s="69">
        <v>27343</v>
      </c>
      <c r="Q21" s="69">
        <v>30159</v>
      </c>
      <c r="R21" s="70">
        <v>-9.3371796147087096</v>
      </c>
      <c r="S21" s="69">
        <v>12.918482481805199</v>
      </c>
      <c r="T21" s="69">
        <v>12.2814769223117</v>
      </c>
      <c r="U21" s="71">
        <v>4.9309627534862903</v>
      </c>
    </row>
    <row r="22" spans="1:21" ht="12" thickBot="1" x14ac:dyDescent="0.2">
      <c r="A22" s="53"/>
      <c r="B22" s="42" t="s">
        <v>20</v>
      </c>
      <c r="C22" s="43"/>
      <c r="D22" s="69">
        <v>924967.76040000003</v>
      </c>
      <c r="E22" s="69">
        <v>1059480</v>
      </c>
      <c r="F22" s="70">
        <v>87.303937818552498</v>
      </c>
      <c r="G22" s="69">
        <v>907857.44929999998</v>
      </c>
      <c r="H22" s="70">
        <v>1.8846913811406001</v>
      </c>
      <c r="I22" s="69">
        <v>100422.9583</v>
      </c>
      <c r="J22" s="70">
        <v>10.8569144352201</v>
      </c>
      <c r="K22" s="69">
        <v>104468.86259999999</v>
      </c>
      <c r="L22" s="70">
        <v>11.5071879049459</v>
      </c>
      <c r="M22" s="70">
        <v>-3.8728327267153001E-2</v>
      </c>
      <c r="N22" s="69">
        <v>8741385.9317000005</v>
      </c>
      <c r="O22" s="69">
        <v>8741385.9317000005</v>
      </c>
      <c r="P22" s="69">
        <v>55742</v>
      </c>
      <c r="Q22" s="69">
        <v>57813</v>
      </c>
      <c r="R22" s="70">
        <v>-3.5822392887412802</v>
      </c>
      <c r="S22" s="69">
        <v>16.5937311255427</v>
      </c>
      <c r="T22" s="69">
        <v>16.307001971874801</v>
      </c>
      <c r="U22" s="71">
        <v>1.7279366014704001</v>
      </c>
    </row>
    <row r="23" spans="1:21" ht="12" thickBot="1" x14ac:dyDescent="0.2">
      <c r="A23" s="53"/>
      <c r="B23" s="42" t="s">
        <v>21</v>
      </c>
      <c r="C23" s="43"/>
      <c r="D23" s="69">
        <v>1888951.9224</v>
      </c>
      <c r="E23" s="69">
        <v>1944319</v>
      </c>
      <c r="F23" s="70">
        <v>97.152366581821198</v>
      </c>
      <c r="G23" s="69">
        <v>2004573.0463</v>
      </c>
      <c r="H23" s="70">
        <v>-5.7678678316767202</v>
      </c>
      <c r="I23" s="69">
        <v>204105.40909999999</v>
      </c>
      <c r="J23" s="70">
        <v>10.805219904203501</v>
      </c>
      <c r="K23" s="69">
        <v>203559.9515</v>
      </c>
      <c r="L23" s="70">
        <v>10.1547784390161</v>
      </c>
      <c r="M23" s="70">
        <v>2.679591913737E-3</v>
      </c>
      <c r="N23" s="69">
        <v>26724879.415899999</v>
      </c>
      <c r="O23" s="69">
        <v>26724879.415899999</v>
      </c>
      <c r="P23" s="69">
        <v>62553</v>
      </c>
      <c r="Q23" s="69">
        <v>70505</v>
      </c>
      <c r="R23" s="70">
        <v>-11.2786327210836</v>
      </c>
      <c r="S23" s="69">
        <v>30.1976231739485</v>
      </c>
      <c r="T23" s="69">
        <v>30.5334551563719</v>
      </c>
      <c r="U23" s="71">
        <v>-1.1121139584029101</v>
      </c>
    </row>
    <row r="24" spans="1:21" ht="12" thickBot="1" x14ac:dyDescent="0.2">
      <c r="A24" s="53"/>
      <c r="B24" s="42" t="s">
        <v>22</v>
      </c>
      <c r="C24" s="43"/>
      <c r="D24" s="69">
        <v>212606.56400000001</v>
      </c>
      <c r="E24" s="69">
        <v>214468</v>
      </c>
      <c r="F24" s="70">
        <v>99.132068187328699</v>
      </c>
      <c r="G24" s="69">
        <v>251169.02100000001</v>
      </c>
      <c r="H24" s="70">
        <v>-15.3531899939205</v>
      </c>
      <c r="I24" s="69">
        <v>37204.339699999997</v>
      </c>
      <c r="J24" s="70">
        <v>17.499149132573301</v>
      </c>
      <c r="K24" s="69">
        <v>47921.600400000003</v>
      </c>
      <c r="L24" s="70">
        <v>19.079423174564202</v>
      </c>
      <c r="M24" s="70">
        <v>-0.223641543908037</v>
      </c>
      <c r="N24" s="69">
        <v>2296503.1428</v>
      </c>
      <c r="O24" s="69">
        <v>2296503.1428</v>
      </c>
      <c r="P24" s="69">
        <v>23282</v>
      </c>
      <c r="Q24" s="69">
        <v>22009</v>
      </c>
      <c r="R24" s="70">
        <v>5.7839974555863503</v>
      </c>
      <c r="S24" s="69">
        <v>9.1317998453741094</v>
      </c>
      <c r="T24" s="69">
        <v>9.5474936026171093</v>
      </c>
      <c r="U24" s="71">
        <v>-4.5521558102653703</v>
      </c>
    </row>
    <row r="25" spans="1:21" ht="12" thickBot="1" x14ac:dyDescent="0.2">
      <c r="A25" s="53"/>
      <c r="B25" s="42" t="s">
        <v>23</v>
      </c>
      <c r="C25" s="43"/>
      <c r="D25" s="69">
        <v>318090.0148</v>
      </c>
      <c r="E25" s="69">
        <v>214860</v>
      </c>
      <c r="F25" s="70">
        <v>148.045245648329</v>
      </c>
      <c r="G25" s="69">
        <v>268357.26610000001</v>
      </c>
      <c r="H25" s="70">
        <v>18.532290711840702</v>
      </c>
      <c r="I25" s="69">
        <v>23495.5347</v>
      </c>
      <c r="J25" s="70">
        <v>7.3864420782818003</v>
      </c>
      <c r="K25" s="69">
        <v>25689.7834</v>
      </c>
      <c r="L25" s="70">
        <v>9.5729785048663505</v>
      </c>
      <c r="M25" s="70">
        <v>-8.5413281452578996E-2</v>
      </c>
      <c r="N25" s="69">
        <v>5047123.0223000003</v>
      </c>
      <c r="O25" s="69">
        <v>5047123.0223000003</v>
      </c>
      <c r="P25" s="69">
        <v>15831</v>
      </c>
      <c r="Q25" s="69">
        <v>14838</v>
      </c>
      <c r="R25" s="70">
        <v>6.6922765871411301</v>
      </c>
      <c r="S25" s="69">
        <v>20.092856724148799</v>
      </c>
      <c r="T25" s="69">
        <v>20.515074679876001</v>
      </c>
      <c r="U25" s="71">
        <v>-2.10133363077099</v>
      </c>
    </row>
    <row r="26" spans="1:21" ht="12" thickBot="1" x14ac:dyDescent="0.2">
      <c r="A26" s="53"/>
      <c r="B26" s="42" t="s">
        <v>24</v>
      </c>
      <c r="C26" s="43"/>
      <c r="D26" s="69">
        <v>601185.63170000003</v>
      </c>
      <c r="E26" s="69">
        <v>422797</v>
      </c>
      <c r="F26" s="70">
        <v>142.19250176798801</v>
      </c>
      <c r="G26" s="69">
        <v>490439.72580000001</v>
      </c>
      <c r="H26" s="70">
        <v>22.580941158335499</v>
      </c>
      <c r="I26" s="69">
        <v>109935.8582</v>
      </c>
      <c r="J26" s="70">
        <v>18.2865079275314</v>
      </c>
      <c r="K26" s="69">
        <v>128053.9938</v>
      </c>
      <c r="L26" s="70">
        <v>26.110036985914999</v>
      </c>
      <c r="M26" s="70">
        <v>-0.1414882508725</v>
      </c>
      <c r="N26" s="69">
        <v>5053164.1359000001</v>
      </c>
      <c r="O26" s="69">
        <v>5053164.1359000001</v>
      </c>
      <c r="P26" s="69">
        <v>44529</v>
      </c>
      <c r="Q26" s="69">
        <v>45353</v>
      </c>
      <c r="R26" s="70">
        <v>-1.8168588626992701</v>
      </c>
      <c r="S26" s="69">
        <v>13.500991077724599</v>
      </c>
      <c r="T26" s="69">
        <v>12.7078192357727</v>
      </c>
      <c r="U26" s="71">
        <v>5.8749156812685603</v>
      </c>
    </row>
    <row r="27" spans="1:21" ht="12" thickBot="1" x14ac:dyDescent="0.2">
      <c r="A27" s="53"/>
      <c r="B27" s="42" t="s">
        <v>25</v>
      </c>
      <c r="C27" s="43"/>
      <c r="D27" s="69">
        <v>231235.50640000001</v>
      </c>
      <c r="E27" s="69">
        <v>204212</v>
      </c>
      <c r="F27" s="70">
        <v>113.233064854171</v>
      </c>
      <c r="G27" s="69">
        <v>235083.95170000001</v>
      </c>
      <c r="H27" s="70">
        <v>-1.63705147551337</v>
      </c>
      <c r="I27" s="69">
        <v>57187.556400000001</v>
      </c>
      <c r="J27" s="70">
        <v>24.7313041540752</v>
      </c>
      <c r="K27" s="69">
        <v>68453.361199999999</v>
      </c>
      <c r="L27" s="70">
        <v>29.118687475253999</v>
      </c>
      <c r="M27" s="70">
        <v>-0.164576356843672</v>
      </c>
      <c r="N27" s="69">
        <v>2005354.5179999999</v>
      </c>
      <c r="O27" s="69">
        <v>2005354.5179999999</v>
      </c>
      <c r="P27" s="69">
        <v>30488</v>
      </c>
      <c r="Q27" s="69">
        <v>30043</v>
      </c>
      <c r="R27" s="70">
        <v>1.4812102652864301</v>
      </c>
      <c r="S27" s="69">
        <v>7.5844760692731601</v>
      </c>
      <c r="T27" s="69">
        <v>7.6491325766401497</v>
      </c>
      <c r="U27" s="71">
        <v>-0.852484822635725</v>
      </c>
    </row>
    <row r="28" spans="1:21" ht="12" thickBot="1" x14ac:dyDescent="0.2">
      <c r="A28" s="53"/>
      <c r="B28" s="42" t="s">
        <v>26</v>
      </c>
      <c r="C28" s="43"/>
      <c r="D28" s="69">
        <v>922824.03300000005</v>
      </c>
      <c r="E28" s="69">
        <v>730918</v>
      </c>
      <c r="F28" s="70">
        <v>126.255480505337</v>
      </c>
      <c r="G28" s="69">
        <v>903888.72869999998</v>
      </c>
      <c r="H28" s="70">
        <v>2.0948711604395398</v>
      </c>
      <c r="I28" s="69">
        <v>48028.406300000002</v>
      </c>
      <c r="J28" s="70">
        <v>5.2045031969816504</v>
      </c>
      <c r="K28" s="69">
        <v>52889.319000000003</v>
      </c>
      <c r="L28" s="70">
        <v>5.8513086091987301</v>
      </c>
      <c r="M28" s="70">
        <v>-9.1907265812970998E-2</v>
      </c>
      <c r="N28" s="69">
        <v>12964783.291200001</v>
      </c>
      <c r="O28" s="69">
        <v>12964783.291200001</v>
      </c>
      <c r="P28" s="69">
        <v>39800</v>
      </c>
      <c r="Q28" s="69">
        <v>38269</v>
      </c>
      <c r="R28" s="70">
        <v>4.00062713946014</v>
      </c>
      <c r="S28" s="69">
        <v>23.186533492462299</v>
      </c>
      <c r="T28" s="69">
        <v>23.820302492879399</v>
      </c>
      <c r="U28" s="71">
        <v>-2.73334951351428</v>
      </c>
    </row>
    <row r="29" spans="1:21" ht="12" thickBot="1" x14ac:dyDescent="0.2">
      <c r="A29" s="53"/>
      <c r="B29" s="42" t="s">
        <v>27</v>
      </c>
      <c r="C29" s="43"/>
      <c r="D29" s="69">
        <v>651182.71429999999</v>
      </c>
      <c r="E29" s="69">
        <v>536747</v>
      </c>
      <c r="F29" s="70">
        <v>121.32023361099399</v>
      </c>
      <c r="G29" s="69">
        <v>571761.88489999995</v>
      </c>
      <c r="H29" s="70">
        <v>13.890542811172301</v>
      </c>
      <c r="I29" s="69">
        <v>89985.129199999996</v>
      </c>
      <c r="J29" s="70">
        <v>13.8187220305335</v>
      </c>
      <c r="K29" s="69">
        <v>88231.505399999995</v>
      </c>
      <c r="L29" s="70">
        <v>15.4315122658852</v>
      </c>
      <c r="M29" s="70">
        <v>1.9875256486330001E-2</v>
      </c>
      <c r="N29" s="69">
        <v>4665118.9940999998</v>
      </c>
      <c r="O29" s="69">
        <v>4665118.9940999998</v>
      </c>
      <c r="P29" s="69">
        <v>96117</v>
      </c>
      <c r="Q29" s="69">
        <v>96690</v>
      </c>
      <c r="R29" s="70">
        <v>-0.59261557555072597</v>
      </c>
      <c r="S29" s="69">
        <v>6.7748963690085997</v>
      </c>
      <c r="T29" s="69">
        <v>6.6763483845278699</v>
      </c>
      <c r="U29" s="71">
        <v>1.4546050465293401</v>
      </c>
    </row>
    <row r="30" spans="1:21" ht="12" thickBot="1" x14ac:dyDescent="0.2">
      <c r="A30" s="53"/>
      <c r="B30" s="42" t="s">
        <v>28</v>
      </c>
      <c r="C30" s="43"/>
      <c r="D30" s="69">
        <v>761203.10730000003</v>
      </c>
      <c r="E30" s="69">
        <v>651553</v>
      </c>
      <c r="F30" s="70">
        <v>116.829038819559</v>
      </c>
      <c r="G30" s="69">
        <v>746471.17929999996</v>
      </c>
      <c r="H30" s="70">
        <v>1.97354277144559</v>
      </c>
      <c r="I30" s="69">
        <v>93746.351299999995</v>
      </c>
      <c r="J30" s="70">
        <v>12.315550265226801</v>
      </c>
      <c r="K30" s="69">
        <v>134958.44159999999</v>
      </c>
      <c r="L30" s="70">
        <v>18.079524748236999</v>
      </c>
      <c r="M30" s="70">
        <v>-0.30536874767824801</v>
      </c>
      <c r="N30" s="69">
        <v>7216404.9688999997</v>
      </c>
      <c r="O30" s="69">
        <v>7216404.9688999997</v>
      </c>
      <c r="P30" s="69">
        <v>54951</v>
      </c>
      <c r="Q30" s="69">
        <v>59910</v>
      </c>
      <c r="R30" s="70">
        <v>-8.2774161241862796</v>
      </c>
      <c r="S30" s="69">
        <v>13.8523977234263</v>
      </c>
      <c r="T30" s="69">
        <v>13.5496335703555</v>
      </c>
      <c r="U30" s="71">
        <v>2.1856443852949301</v>
      </c>
    </row>
    <row r="31" spans="1:21" ht="12" thickBot="1" x14ac:dyDescent="0.2">
      <c r="A31" s="53"/>
      <c r="B31" s="42" t="s">
        <v>29</v>
      </c>
      <c r="C31" s="43"/>
      <c r="D31" s="69">
        <v>3378624.4103000001</v>
      </c>
      <c r="E31" s="69">
        <v>1115206</v>
      </c>
      <c r="F31" s="70">
        <v>302.95966936153502</v>
      </c>
      <c r="G31" s="69">
        <v>1460243.9768000001</v>
      </c>
      <c r="H31" s="70">
        <v>131.373966541123</v>
      </c>
      <c r="I31" s="69">
        <v>-79090.884900000005</v>
      </c>
      <c r="J31" s="70">
        <v>-2.3409197145111902</v>
      </c>
      <c r="K31" s="69">
        <v>-28625.512500000001</v>
      </c>
      <c r="L31" s="70">
        <v>-1.9603239564617401</v>
      </c>
      <c r="M31" s="70">
        <v>1.76295087817205</v>
      </c>
      <c r="N31" s="69">
        <v>41226700.050999999</v>
      </c>
      <c r="O31" s="69">
        <v>41226700.050999999</v>
      </c>
      <c r="P31" s="69">
        <v>30654</v>
      </c>
      <c r="Q31" s="69">
        <v>33793</v>
      </c>
      <c r="R31" s="70">
        <v>-9.2889059864468901</v>
      </c>
      <c r="S31" s="69">
        <v>110.218059969335</v>
      </c>
      <c r="T31" s="69">
        <v>64.623584449442205</v>
      </c>
      <c r="U31" s="71">
        <v>41.367517748523497</v>
      </c>
    </row>
    <row r="32" spans="1:21" ht="12" thickBot="1" x14ac:dyDescent="0.2">
      <c r="A32" s="53"/>
      <c r="B32" s="42" t="s">
        <v>30</v>
      </c>
      <c r="C32" s="43"/>
      <c r="D32" s="69">
        <v>105242.8821</v>
      </c>
      <c r="E32" s="69">
        <v>146973</v>
      </c>
      <c r="F32" s="70">
        <v>71.606949643812101</v>
      </c>
      <c r="G32" s="69">
        <v>124267.2694</v>
      </c>
      <c r="H32" s="70">
        <v>-15.309250289199699</v>
      </c>
      <c r="I32" s="69">
        <v>30407.5085</v>
      </c>
      <c r="J32" s="70">
        <v>28.8926983880081</v>
      </c>
      <c r="K32" s="69">
        <v>35140.708899999998</v>
      </c>
      <c r="L32" s="70">
        <v>28.278330303441901</v>
      </c>
      <c r="M32" s="70">
        <v>-0.13469279784506599</v>
      </c>
      <c r="N32" s="69">
        <v>814209.82420000003</v>
      </c>
      <c r="O32" s="69">
        <v>814209.82420000003</v>
      </c>
      <c r="P32" s="69">
        <v>23919</v>
      </c>
      <c r="Q32" s="69">
        <v>24118</v>
      </c>
      <c r="R32" s="70">
        <v>-0.825109876440833</v>
      </c>
      <c r="S32" s="69">
        <v>4.3999699862034403</v>
      </c>
      <c r="T32" s="69">
        <v>4.3838560245459801</v>
      </c>
      <c r="U32" s="71">
        <v>0.36622889946933601</v>
      </c>
    </row>
    <row r="33" spans="1:21" ht="12" thickBot="1" x14ac:dyDescent="0.2">
      <c r="A33" s="53"/>
      <c r="B33" s="42" t="s">
        <v>31</v>
      </c>
      <c r="C33" s="43"/>
      <c r="D33" s="72"/>
      <c r="E33" s="72"/>
      <c r="F33" s="72"/>
      <c r="G33" s="69">
        <v>50.000399999999999</v>
      </c>
      <c r="H33" s="72"/>
      <c r="I33" s="72"/>
      <c r="J33" s="72"/>
      <c r="K33" s="69">
        <v>9.7372999999999994</v>
      </c>
      <c r="L33" s="70">
        <v>19.474444204446399</v>
      </c>
      <c r="M33" s="72"/>
      <c r="N33" s="72"/>
      <c r="O33" s="72"/>
      <c r="P33" s="72"/>
      <c r="Q33" s="72"/>
      <c r="R33" s="72"/>
      <c r="S33" s="72"/>
      <c r="T33" s="72"/>
      <c r="U33" s="73"/>
    </row>
    <row r="34" spans="1:21" ht="12" thickBot="1" x14ac:dyDescent="0.2">
      <c r="A34" s="53"/>
      <c r="B34" s="42" t="s">
        <v>32</v>
      </c>
      <c r="C34" s="43"/>
      <c r="D34" s="69">
        <v>278177.93790000002</v>
      </c>
      <c r="E34" s="69">
        <v>155975</v>
      </c>
      <c r="F34" s="70">
        <v>178.34777233531</v>
      </c>
      <c r="G34" s="69">
        <v>241076.97769999999</v>
      </c>
      <c r="H34" s="70">
        <v>15.389673685958099</v>
      </c>
      <c r="I34" s="69">
        <v>15004.5296</v>
      </c>
      <c r="J34" s="70">
        <v>5.39386038780468</v>
      </c>
      <c r="K34" s="69">
        <v>30707.632900000001</v>
      </c>
      <c r="L34" s="70">
        <v>12.737687850978901</v>
      </c>
      <c r="M34" s="70">
        <v>-0.51137459377404504</v>
      </c>
      <c r="N34" s="69">
        <v>2684432.9446</v>
      </c>
      <c r="O34" s="69">
        <v>2684432.9446</v>
      </c>
      <c r="P34" s="69">
        <v>13587</v>
      </c>
      <c r="Q34" s="69">
        <v>13580</v>
      </c>
      <c r="R34" s="70">
        <v>5.1546391752576998E-2</v>
      </c>
      <c r="S34" s="69">
        <v>20.473830713181702</v>
      </c>
      <c r="T34" s="69">
        <v>18.01415544919</v>
      </c>
      <c r="U34" s="71">
        <v>12.013752084059799</v>
      </c>
    </row>
    <row r="35" spans="1:21" ht="12" thickBot="1" x14ac:dyDescent="0.2">
      <c r="A35" s="53"/>
      <c r="B35" s="42" t="s">
        <v>37</v>
      </c>
      <c r="C35" s="43"/>
      <c r="D35" s="72"/>
      <c r="E35" s="69">
        <v>169675</v>
      </c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3"/>
    </row>
    <row r="36" spans="1:21" ht="12" thickBot="1" x14ac:dyDescent="0.2">
      <c r="A36" s="53"/>
      <c r="B36" s="42" t="s">
        <v>38</v>
      </c>
      <c r="C36" s="43"/>
      <c r="D36" s="72"/>
      <c r="E36" s="69">
        <v>109937</v>
      </c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3"/>
    </row>
    <row r="37" spans="1:21" ht="12" thickBot="1" x14ac:dyDescent="0.2">
      <c r="A37" s="53"/>
      <c r="B37" s="42" t="s">
        <v>39</v>
      </c>
      <c r="C37" s="43"/>
      <c r="D37" s="72"/>
      <c r="E37" s="69">
        <v>91300</v>
      </c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3"/>
    </row>
    <row r="38" spans="1:21" ht="12" customHeight="1" thickBot="1" x14ac:dyDescent="0.2">
      <c r="A38" s="53"/>
      <c r="B38" s="42" t="s">
        <v>33</v>
      </c>
      <c r="C38" s="43"/>
      <c r="D38" s="69">
        <v>167414.52970000001</v>
      </c>
      <c r="E38" s="69">
        <v>76650</v>
      </c>
      <c r="F38" s="70">
        <v>218.41425923026699</v>
      </c>
      <c r="G38" s="69">
        <v>140974.7855</v>
      </c>
      <c r="H38" s="70">
        <v>18.754945507613499</v>
      </c>
      <c r="I38" s="69">
        <v>7794.1787000000004</v>
      </c>
      <c r="J38" s="70">
        <v>4.6556166385121101</v>
      </c>
      <c r="K38" s="69">
        <v>6861.1383999999998</v>
      </c>
      <c r="L38" s="70">
        <v>4.8669259369080597</v>
      </c>
      <c r="M38" s="70">
        <v>0.13598913847882699</v>
      </c>
      <c r="N38" s="69">
        <v>2051982.9117000001</v>
      </c>
      <c r="O38" s="69">
        <v>2051982.9117000001</v>
      </c>
      <c r="P38" s="69">
        <v>253</v>
      </c>
      <c r="Q38" s="69">
        <v>243</v>
      </c>
      <c r="R38" s="70">
        <v>4.1152263374485596</v>
      </c>
      <c r="S38" s="69">
        <v>661.71750869565199</v>
      </c>
      <c r="T38" s="69">
        <v>589.20544567901197</v>
      </c>
      <c r="U38" s="71">
        <v>10.9581599494885</v>
      </c>
    </row>
    <row r="39" spans="1:21" ht="12" thickBot="1" x14ac:dyDescent="0.2">
      <c r="A39" s="53"/>
      <c r="B39" s="42" t="s">
        <v>34</v>
      </c>
      <c r="C39" s="43"/>
      <c r="D39" s="69">
        <v>466379.11940000003</v>
      </c>
      <c r="E39" s="69">
        <v>321564</v>
      </c>
      <c r="F39" s="70">
        <v>145.03461811645599</v>
      </c>
      <c r="G39" s="69">
        <v>504641.12099999998</v>
      </c>
      <c r="H39" s="70">
        <v>-7.5820221555032399</v>
      </c>
      <c r="I39" s="69">
        <v>24166.333200000001</v>
      </c>
      <c r="J39" s="70">
        <v>5.1816927891390501</v>
      </c>
      <c r="K39" s="69">
        <v>29722.787499999999</v>
      </c>
      <c r="L39" s="70">
        <v>5.8898861513903498</v>
      </c>
      <c r="M39" s="70">
        <v>-0.18694257057821401</v>
      </c>
      <c r="N39" s="69">
        <v>4901613.1425999999</v>
      </c>
      <c r="O39" s="69">
        <v>4901613.1425999999</v>
      </c>
      <c r="P39" s="69">
        <v>2336</v>
      </c>
      <c r="Q39" s="69">
        <v>2198</v>
      </c>
      <c r="R39" s="70">
        <v>6.2784349408553197</v>
      </c>
      <c r="S39" s="69">
        <v>199.648595633562</v>
      </c>
      <c r="T39" s="69">
        <v>228.50888548680601</v>
      </c>
      <c r="U39" s="71">
        <v>-14.4555436323805</v>
      </c>
    </row>
    <row r="40" spans="1:21" ht="12" thickBot="1" x14ac:dyDescent="0.2">
      <c r="A40" s="53"/>
      <c r="B40" s="42" t="s">
        <v>40</v>
      </c>
      <c r="C40" s="43"/>
      <c r="D40" s="72"/>
      <c r="E40" s="69">
        <v>73017</v>
      </c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3"/>
    </row>
    <row r="41" spans="1:21" ht="12" thickBot="1" x14ac:dyDescent="0.2">
      <c r="A41" s="53"/>
      <c r="B41" s="42" t="s">
        <v>41</v>
      </c>
      <c r="C41" s="43"/>
      <c r="D41" s="72"/>
      <c r="E41" s="69">
        <v>15355</v>
      </c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3"/>
    </row>
    <row r="42" spans="1:21" s="56" customFormat="1" ht="12" thickBot="1" x14ac:dyDescent="0.2">
      <c r="A42" s="53"/>
      <c r="B42" s="38" t="s">
        <v>36</v>
      </c>
      <c r="C42" s="38"/>
      <c r="D42" s="72"/>
      <c r="E42" s="69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3"/>
    </row>
    <row r="43" spans="1:21" s="56" customFormat="1" ht="12" thickBot="1" x14ac:dyDescent="0.2">
      <c r="A43" s="53"/>
      <c r="B43" s="38" t="s">
        <v>71</v>
      </c>
      <c r="C43" s="38"/>
      <c r="D43" s="72"/>
      <c r="E43" s="69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3"/>
    </row>
    <row r="44" spans="1:21" ht="12" thickBot="1" x14ac:dyDescent="0.2">
      <c r="A44" s="54"/>
      <c r="B44" s="42" t="s">
        <v>35</v>
      </c>
      <c r="C44" s="43"/>
      <c r="D44" s="74">
        <v>8726.8719000000001</v>
      </c>
      <c r="E44" s="74">
        <v>19866</v>
      </c>
      <c r="F44" s="75">
        <v>43.928681667169997</v>
      </c>
      <c r="G44" s="74">
        <v>46479.260399999999</v>
      </c>
      <c r="H44" s="75">
        <v>-81.224159281157597</v>
      </c>
      <c r="I44" s="74">
        <v>1033.8195000000001</v>
      </c>
      <c r="J44" s="75">
        <v>11.846392520096501</v>
      </c>
      <c r="K44" s="74">
        <v>4203.3618999999999</v>
      </c>
      <c r="L44" s="75">
        <v>9.0435214842618308</v>
      </c>
      <c r="M44" s="75">
        <v>-0.75404937176596698</v>
      </c>
      <c r="N44" s="74">
        <v>94949.338699999993</v>
      </c>
      <c r="O44" s="74">
        <v>94949.338699999993</v>
      </c>
      <c r="P44" s="74">
        <v>23</v>
      </c>
      <c r="Q44" s="74">
        <v>27</v>
      </c>
      <c r="R44" s="75">
        <v>-14.814814814814801</v>
      </c>
      <c r="S44" s="74">
        <v>379.429213043478</v>
      </c>
      <c r="T44" s="74">
        <v>1136.2262777777801</v>
      </c>
      <c r="U44" s="76">
        <v>-199.45672044170701</v>
      </c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43:C43"/>
    <mergeCell ref="B13:C13"/>
    <mergeCell ref="B14:C14"/>
    <mergeCell ref="B15:C15"/>
    <mergeCell ref="B16:C16"/>
    <mergeCell ref="B17:C17"/>
    <mergeCell ref="B44:C44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42:C42"/>
    <mergeCell ref="B37:C37"/>
    <mergeCell ref="B38:C38"/>
    <mergeCell ref="B39:C39"/>
    <mergeCell ref="B40:C40"/>
    <mergeCell ref="B41:C41"/>
    <mergeCell ref="B19:C19"/>
    <mergeCell ref="B20:C20"/>
    <mergeCell ref="B21:C21"/>
    <mergeCell ref="B22:C22"/>
    <mergeCell ref="B23:C23"/>
    <mergeCell ref="B24:C24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7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56239</v>
      </c>
      <c r="D2" s="32">
        <v>583401.87345726497</v>
      </c>
      <c r="E2" s="32">
        <v>438865.62079401698</v>
      </c>
      <c r="F2" s="32">
        <v>144536.25266324799</v>
      </c>
      <c r="G2" s="32">
        <v>438865.62079401698</v>
      </c>
      <c r="H2" s="32">
        <v>0.247747323481702</v>
      </c>
    </row>
    <row r="3" spans="1:8" ht="14.25" x14ac:dyDescent="0.2">
      <c r="A3" s="32">
        <v>2</v>
      </c>
      <c r="B3" s="33">
        <v>13</v>
      </c>
      <c r="C3" s="32">
        <v>15708.86</v>
      </c>
      <c r="D3" s="32">
        <v>156885.24038003199</v>
      </c>
      <c r="E3" s="32">
        <v>142132.61405216699</v>
      </c>
      <c r="F3" s="32">
        <v>14752.6263278648</v>
      </c>
      <c r="G3" s="32">
        <v>142132.61405216699</v>
      </c>
      <c r="H3" s="32">
        <v>9.4034507593758698E-2</v>
      </c>
    </row>
    <row r="4" spans="1:8" ht="14.25" x14ac:dyDescent="0.2">
      <c r="A4" s="32">
        <v>3</v>
      </c>
      <c r="B4" s="33">
        <v>14</v>
      </c>
      <c r="C4" s="32">
        <v>84056</v>
      </c>
      <c r="D4" s="32">
        <v>93989.660896581205</v>
      </c>
      <c r="E4" s="32">
        <v>72443.221252991498</v>
      </c>
      <c r="F4" s="32">
        <v>21546.4396435897</v>
      </c>
      <c r="G4" s="32">
        <v>72443.221252991498</v>
      </c>
      <c r="H4" s="32">
        <v>0.22924265752270101</v>
      </c>
    </row>
    <row r="5" spans="1:8" ht="14.25" x14ac:dyDescent="0.2">
      <c r="A5" s="32">
        <v>4</v>
      </c>
      <c r="B5" s="33">
        <v>15</v>
      </c>
      <c r="C5" s="32">
        <v>3402</v>
      </c>
      <c r="D5" s="32">
        <v>60594.591700854697</v>
      </c>
      <c r="E5" s="32">
        <v>45448.859070940198</v>
      </c>
      <c r="F5" s="32">
        <v>15145.732629914501</v>
      </c>
      <c r="G5" s="32">
        <v>45448.859070940198</v>
      </c>
      <c r="H5" s="32">
        <v>0.24995188852309599</v>
      </c>
    </row>
    <row r="6" spans="1:8" ht="14.25" x14ac:dyDescent="0.2">
      <c r="A6" s="32">
        <v>5</v>
      </c>
      <c r="B6" s="33">
        <v>16</v>
      </c>
      <c r="C6" s="32">
        <v>3202</v>
      </c>
      <c r="D6" s="32">
        <v>237532.476235043</v>
      </c>
      <c r="E6" s="32">
        <v>216154.858558974</v>
      </c>
      <c r="F6" s="32">
        <v>21377.617676068399</v>
      </c>
      <c r="G6" s="32">
        <v>216154.858558974</v>
      </c>
      <c r="H6" s="32">
        <v>8.9998715185854603E-2</v>
      </c>
    </row>
    <row r="7" spans="1:8" ht="14.25" x14ac:dyDescent="0.2">
      <c r="A7" s="32">
        <v>6</v>
      </c>
      <c r="B7" s="33">
        <v>17</v>
      </c>
      <c r="C7" s="32">
        <v>14974</v>
      </c>
      <c r="D7" s="32">
        <v>272884.35703162401</v>
      </c>
      <c r="E7" s="32">
        <v>225878.020206838</v>
      </c>
      <c r="F7" s="32">
        <v>47006.336824786304</v>
      </c>
      <c r="G7" s="32">
        <v>225878.020206838</v>
      </c>
      <c r="H7" s="32">
        <v>0.17225735229424999</v>
      </c>
    </row>
    <row r="8" spans="1:8" ht="14.25" x14ac:dyDescent="0.2">
      <c r="A8" s="32">
        <v>7</v>
      </c>
      <c r="B8" s="33">
        <v>18</v>
      </c>
      <c r="C8" s="32">
        <v>51420</v>
      </c>
      <c r="D8" s="32">
        <v>154045.76769316199</v>
      </c>
      <c r="E8" s="32">
        <v>122518.128478632</v>
      </c>
      <c r="F8" s="32">
        <v>31527.6392145299</v>
      </c>
      <c r="G8" s="32">
        <v>122518.128478632</v>
      </c>
      <c r="H8" s="32">
        <v>0.20466410526336901</v>
      </c>
    </row>
    <row r="9" spans="1:8" ht="14.25" x14ac:dyDescent="0.2">
      <c r="A9" s="32">
        <v>8</v>
      </c>
      <c r="B9" s="33">
        <v>19</v>
      </c>
      <c r="C9" s="32">
        <v>13746</v>
      </c>
      <c r="D9" s="32">
        <v>115380.68741538499</v>
      </c>
      <c r="E9" s="32">
        <v>100319.641629915</v>
      </c>
      <c r="F9" s="32">
        <v>15061.0457854701</v>
      </c>
      <c r="G9" s="32">
        <v>100319.641629915</v>
      </c>
      <c r="H9" s="32">
        <v>0.13053350714793799</v>
      </c>
    </row>
    <row r="10" spans="1:8" ht="14.25" x14ac:dyDescent="0.2">
      <c r="A10" s="32">
        <v>9</v>
      </c>
      <c r="B10" s="33">
        <v>21</v>
      </c>
      <c r="C10" s="32">
        <v>139147</v>
      </c>
      <c r="D10" s="32">
        <v>557700.47256410297</v>
      </c>
      <c r="E10" s="32">
        <v>532513.75163162395</v>
      </c>
      <c r="F10" s="32">
        <v>25186.720932478602</v>
      </c>
      <c r="G10" s="32">
        <v>532513.75163162395</v>
      </c>
      <c r="H10" s="36">
        <v>4.51617349662254E-2</v>
      </c>
    </row>
    <row r="11" spans="1:8" ht="14.25" x14ac:dyDescent="0.2">
      <c r="A11" s="32">
        <v>10</v>
      </c>
      <c r="B11" s="33">
        <v>22</v>
      </c>
      <c r="C11" s="32">
        <v>25283</v>
      </c>
      <c r="D11" s="32">
        <v>508606.41661367501</v>
      </c>
      <c r="E11" s="32">
        <v>462375.89421538502</v>
      </c>
      <c r="F11" s="32">
        <v>46230.522398290603</v>
      </c>
      <c r="G11" s="32">
        <v>462375.89421538502</v>
      </c>
      <c r="H11" s="32">
        <v>9.0896459203357094E-2</v>
      </c>
    </row>
    <row r="12" spans="1:8" ht="14.25" x14ac:dyDescent="0.2">
      <c r="A12" s="32">
        <v>11</v>
      </c>
      <c r="B12" s="33">
        <v>23</v>
      </c>
      <c r="C12" s="32">
        <v>122942.28</v>
      </c>
      <c r="D12" s="32">
        <v>1198546.69506154</v>
      </c>
      <c r="E12" s="32">
        <v>1005386.7175273499</v>
      </c>
      <c r="F12" s="32">
        <v>193159.97753418799</v>
      </c>
      <c r="G12" s="32">
        <v>1005386.7175273499</v>
      </c>
      <c r="H12" s="32">
        <v>0.161161829013487</v>
      </c>
    </row>
    <row r="13" spans="1:8" ht="14.25" x14ac:dyDescent="0.2">
      <c r="A13" s="32">
        <v>12</v>
      </c>
      <c r="B13" s="33">
        <v>24</v>
      </c>
      <c r="C13" s="32">
        <v>21646.79</v>
      </c>
      <c r="D13" s="32">
        <v>430829.90825726499</v>
      </c>
      <c r="E13" s="32">
        <v>381934.62957435899</v>
      </c>
      <c r="F13" s="32">
        <v>48895.278682905999</v>
      </c>
      <c r="G13" s="32">
        <v>381934.62957435899</v>
      </c>
      <c r="H13" s="32">
        <v>0.11349091078818201</v>
      </c>
    </row>
    <row r="14" spans="1:8" ht="14.25" x14ac:dyDescent="0.2">
      <c r="A14" s="32">
        <v>13</v>
      </c>
      <c r="B14" s="33">
        <v>25</v>
      </c>
      <c r="C14" s="32">
        <v>76793</v>
      </c>
      <c r="D14" s="32">
        <v>984871.5932</v>
      </c>
      <c r="E14" s="32">
        <v>898552.3996</v>
      </c>
      <c r="F14" s="32">
        <v>86319.193599999999</v>
      </c>
      <c r="G14" s="32">
        <v>898552.3996</v>
      </c>
      <c r="H14" s="32">
        <v>8.7645124700506005E-2</v>
      </c>
    </row>
    <row r="15" spans="1:8" ht="14.25" x14ac:dyDescent="0.2">
      <c r="A15" s="32">
        <v>14</v>
      </c>
      <c r="B15" s="33">
        <v>26</v>
      </c>
      <c r="C15" s="32">
        <v>76325</v>
      </c>
      <c r="D15" s="32">
        <v>353229.89497209701</v>
      </c>
      <c r="E15" s="32">
        <v>325575.52862073999</v>
      </c>
      <c r="F15" s="32">
        <v>27654.366351357701</v>
      </c>
      <c r="G15" s="32">
        <v>325575.52862073999</v>
      </c>
      <c r="H15" s="32">
        <v>7.8289993981234707E-2</v>
      </c>
    </row>
    <row r="16" spans="1:8" ht="14.25" x14ac:dyDescent="0.2">
      <c r="A16" s="32">
        <v>15</v>
      </c>
      <c r="B16" s="33">
        <v>27</v>
      </c>
      <c r="C16" s="32">
        <v>118291.683</v>
      </c>
      <c r="D16" s="32">
        <v>924968.00699999998</v>
      </c>
      <c r="E16" s="32">
        <v>824544.80220000003</v>
      </c>
      <c r="F16" s="32">
        <v>100423.20480000001</v>
      </c>
      <c r="G16" s="32">
        <v>824544.80220000003</v>
      </c>
      <c r="H16" s="32">
        <v>0.10856938190295699</v>
      </c>
    </row>
    <row r="17" spans="1:8" ht="14.25" x14ac:dyDescent="0.2">
      <c r="A17" s="32">
        <v>16</v>
      </c>
      <c r="B17" s="33">
        <v>29</v>
      </c>
      <c r="C17" s="32">
        <v>142858</v>
      </c>
      <c r="D17" s="32">
        <v>1888953.0696128199</v>
      </c>
      <c r="E17" s="32">
        <v>1684846.5386435899</v>
      </c>
      <c r="F17" s="32">
        <v>204106.53096923101</v>
      </c>
      <c r="G17" s="32">
        <v>1684846.5386435899</v>
      </c>
      <c r="H17" s="32">
        <v>0.108052727329571</v>
      </c>
    </row>
    <row r="18" spans="1:8" ht="14.25" x14ac:dyDescent="0.2">
      <c r="A18" s="32">
        <v>17</v>
      </c>
      <c r="B18" s="33">
        <v>31</v>
      </c>
      <c r="C18" s="32">
        <v>21636.922999999999</v>
      </c>
      <c r="D18" s="32">
        <v>212606.54783120001</v>
      </c>
      <c r="E18" s="32">
        <v>175402.22111411899</v>
      </c>
      <c r="F18" s="32">
        <v>37204.326717080898</v>
      </c>
      <c r="G18" s="32">
        <v>175402.22111411899</v>
      </c>
      <c r="H18" s="32">
        <v>0.174991443568424</v>
      </c>
    </row>
    <row r="19" spans="1:8" ht="14.25" x14ac:dyDescent="0.2">
      <c r="A19" s="32">
        <v>18</v>
      </c>
      <c r="B19" s="33">
        <v>32</v>
      </c>
      <c r="C19" s="32">
        <v>16140.233</v>
      </c>
      <c r="D19" s="32">
        <v>318090.00960588502</v>
      </c>
      <c r="E19" s="32">
        <v>294594.47594645602</v>
      </c>
      <c r="F19" s="32">
        <v>23495.533659428202</v>
      </c>
      <c r="G19" s="32">
        <v>294594.47594645602</v>
      </c>
      <c r="H19" s="32">
        <v>7.3864418717643293E-2</v>
      </c>
    </row>
    <row r="20" spans="1:8" ht="14.25" x14ac:dyDescent="0.2">
      <c r="A20" s="32">
        <v>19</v>
      </c>
      <c r="B20" s="33">
        <v>33</v>
      </c>
      <c r="C20" s="32">
        <v>51511.377</v>
      </c>
      <c r="D20" s="32">
        <v>601185.64283731196</v>
      </c>
      <c r="E20" s="32">
        <v>491249.71405804099</v>
      </c>
      <c r="F20" s="32">
        <v>109935.92877927001</v>
      </c>
      <c r="G20" s="32">
        <v>491249.71405804099</v>
      </c>
      <c r="H20" s="32">
        <v>0.18286519328775899</v>
      </c>
    </row>
    <row r="21" spans="1:8" ht="14.25" x14ac:dyDescent="0.2">
      <c r="A21" s="32">
        <v>20</v>
      </c>
      <c r="B21" s="33">
        <v>34</v>
      </c>
      <c r="C21" s="32">
        <v>35425.025999999998</v>
      </c>
      <c r="D21" s="32">
        <v>231235.47591398499</v>
      </c>
      <c r="E21" s="32">
        <v>174047.95313817801</v>
      </c>
      <c r="F21" s="32">
        <v>57187.522775807498</v>
      </c>
      <c r="G21" s="32">
        <v>174047.95313817801</v>
      </c>
      <c r="H21" s="32">
        <v>0.24731292873538199</v>
      </c>
    </row>
    <row r="22" spans="1:8" ht="14.25" x14ac:dyDescent="0.2">
      <c r="A22" s="32">
        <v>21</v>
      </c>
      <c r="B22" s="33">
        <v>35</v>
      </c>
      <c r="C22" s="32">
        <v>39793.786999999997</v>
      </c>
      <c r="D22" s="32">
        <v>922824.03024070803</v>
      </c>
      <c r="E22" s="32">
        <v>874795.63314159296</v>
      </c>
      <c r="F22" s="32">
        <v>48028.397099114998</v>
      </c>
      <c r="G22" s="32">
        <v>874795.63314159296</v>
      </c>
      <c r="H22" s="32">
        <v>5.2045022155076899E-2</v>
      </c>
    </row>
    <row r="23" spans="1:8" ht="14.25" x14ac:dyDescent="0.2">
      <c r="A23" s="32">
        <v>22</v>
      </c>
      <c r="B23" s="33">
        <v>36</v>
      </c>
      <c r="C23" s="32">
        <v>170321.74</v>
      </c>
      <c r="D23" s="32">
        <v>651182.71287610603</v>
      </c>
      <c r="E23" s="32">
        <v>561197.54074756696</v>
      </c>
      <c r="F23" s="32">
        <v>89985.172128538907</v>
      </c>
      <c r="G23" s="32">
        <v>561197.54074756696</v>
      </c>
      <c r="H23" s="32">
        <v>0.13818728653145201</v>
      </c>
    </row>
    <row r="24" spans="1:8" ht="14.25" x14ac:dyDescent="0.2">
      <c r="A24" s="32">
        <v>23</v>
      </c>
      <c r="B24" s="33">
        <v>37</v>
      </c>
      <c r="C24" s="32">
        <v>82125.288</v>
      </c>
      <c r="D24" s="32">
        <v>761203.12599026505</v>
      </c>
      <c r="E24" s="32">
        <v>667456.77467276796</v>
      </c>
      <c r="F24" s="32">
        <v>93746.351317497203</v>
      </c>
      <c r="G24" s="32">
        <v>667456.77467276796</v>
      </c>
      <c r="H24" s="32">
        <v>0.12315549965134499</v>
      </c>
    </row>
    <row r="25" spans="1:8" ht="14.25" x14ac:dyDescent="0.2">
      <c r="A25" s="32">
        <v>24</v>
      </c>
      <c r="B25" s="33">
        <v>38</v>
      </c>
      <c r="C25" s="32">
        <v>575270.92700000003</v>
      </c>
      <c r="D25" s="32">
        <v>3378624.42954602</v>
      </c>
      <c r="E25" s="32">
        <v>3457715.28374248</v>
      </c>
      <c r="F25" s="32">
        <v>-79090.854196460205</v>
      </c>
      <c r="G25" s="32">
        <v>3457715.28374248</v>
      </c>
      <c r="H25" s="32">
        <v>-2.34091879241776E-2</v>
      </c>
    </row>
    <row r="26" spans="1:8" ht="14.25" x14ac:dyDescent="0.2">
      <c r="A26" s="32">
        <v>25</v>
      </c>
      <c r="B26" s="33">
        <v>39</v>
      </c>
      <c r="C26" s="32">
        <v>92420.581000000006</v>
      </c>
      <c r="D26" s="32">
        <v>105242.811635958</v>
      </c>
      <c r="E26" s="32">
        <v>74835.379092579504</v>
      </c>
      <c r="F26" s="32">
        <v>30407.4325433784</v>
      </c>
      <c r="G26" s="32">
        <v>74835.379092579504</v>
      </c>
      <c r="H26" s="32">
        <v>0.28892645560021502</v>
      </c>
    </row>
    <row r="27" spans="1:8" ht="14.25" x14ac:dyDescent="0.2">
      <c r="A27" s="32">
        <v>26</v>
      </c>
      <c r="B27" s="33">
        <v>42</v>
      </c>
      <c r="C27" s="32">
        <v>17709.898000000001</v>
      </c>
      <c r="D27" s="32">
        <v>278177.9375</v>
      </c>
      <c r="E27" s="32">
        <v>263173.40169999999</v>
      </c>
      <c r="F27" s="32">
        <v>15004.5358</v>
      </c>
      <c r="G27" s="32">
        <v>263173.40169999999</v>
      </c>
      <c r="H27" s="32">
        <v>5.3938626243499301E-2</v>
      </c>
    </row>
    <row r="28" spans="1:8" ht="14.25" x14ac:dyDescent="0.2">
      <c r="A28" s="32">
        <v>27</v>
      </c>
      <c r="B28" s="33">
        <v>75</v>
      </c>
      <c r="C28" s="32">
        <v>261</v>
      </c>
      <c r="D28" s="32">
        <v>167414.52991880299</v>
      </c>
      <c r="E28" s="32">
        <v>159620.35358974399</v>
      </c>
      <c r="F28" s="32">
        <v>7794.1763290598301</v>
      </c>
      <c r="G28" s="32">
        <v>159620.35358974399</v>
      </c>
      <c r="H28" s="32">
        <v>4.6556152162181098E-2</v>
      </c>
    </row>
    <row r="29" spans="1:8" ht="14.25" x14ac:dyDescent="0.2">
      <c r="A29" s="32">
        <v>28</v>
      </c>
      <c r="B29" s="33">
        <v>76</v>
      </c>
      <c r="C29" s="32">
        <v>2524</v>
      </c>
      <c r="D29" s="32">
        <v>466379.10851025599</v>
      </c>
      <c r="E29" s="32">
        <v>442212.78487435897</v>
      </c>
      <c r="F29" s="32">
        <v>24166.323635897399</v>
      </c>
      <c r="G29" s="32">
        <v>442212.78487435897</v>
      </c>
      <c r="H29" s="32">
        <v>5.1816908594150703E-2</v>
      </c>
    </row>
    <row r="30" spans="1:8" ht="14.25" x14ac:dyDescent="0.2">
      <c r="A30" s="32">
        <v>29</v>
      </c>
      <c r="B30" s="33">
        <v>99</v>
      </c>
      <c r="C30" s="32">
        <v>621</v>
      </c>
      <c r="D30" s="32">
        <v>8726.8717192345503</v>
      </c>
      <c r="E30" s="32">
        <v>7693.0524166099403</v>
      </c>
      <c r="F30" s="32">
        <v>1033.8193026246099</v>
      </c>
      <c r="G30" s="32">
        <v>7693.0524166099403</v>
      </c>
      <c r="H30" s="32">
        <v>0.11846390503781699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2015-01-07T01:51:24Z</dcterms:modified>
</cp:coreProperties>
</file>