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I39" i="2" l="1"/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<sst xmlns="http://schemas.openxmlformats.org/spreadsheetml/2006/main" count="116" uniqueCount="73">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</sst>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" sqref="I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59" t="s">
        <v>4</v>
      </c>
      <c r="D2" s="5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60" t="s">
        <v>5</v>
      </c>
      <c r="B3" s="60"/>
      <c r="C3" s="60"/>
      <c r="D3" s="60"/>
      <c r="E3" s="15">
        <f>RA!D7</f>
        <v>14921060.8314</v>
      </c>
      <c r="F3" s="25">
        <f>RA!I7</f>
        <v>1812135.3259999999</v>
      </c>
      <c r="G3" s="16">
        <f>E3-F3</f>
        <v>13108925.5054</v>
      </c>
      <c r="H3" s="27">
        <f>RA!J7</f>
        <v>12.1448156165045</v>
      </c>
      <c r="I3" s="20">
        <f>SUM(I4:I40)</f>
        <v>14921065.917997288</v>
      </c>
      <c r="J3" s="21">
        <f>SUM(J4:J40)</f>
        <v>13108925.54488194</v>
      </c>
      <c r="K3" s="22">
        <f>E3-I3</f>
        <v>-5.0865972880274057</v>
      </c>
      <c r="L3" s="22">
        <f>G3-J3</f>
        <v>-3.9481939747929573E-2</v>
      </c>
    </row>
    <row r="4" spans="1:13" x14ac:dyDescent="0.15">
      <c r="A4" s="61">
        <f>RA!A8</f>
        <v>42011</v>
      </c>
      <c r="B4" s="12">
        <v>12</v>
      </c>
      <c r="C4" s="58" t="s">
        <v>6</v>
      </c>
      <c r="D4" s="58"/>
      <c r="E4" s="15">
        <f>VLOOKUP(C4,RA!B8:D39,3,0)</f>
        <v>701511.67200000002</v>
      </c>
      <c r="F4" s="25">
        <f>VLOOKUP(C4,RA!B8:I43,8,0)</f>
        <v>168010.51199999999</v>
      </c>
      <c r="G4" s="16">
        <f t="shared" ref="G4:G40" si="0">E4-F4</f>
        <v>533501.16</v>
      </c>
      <c r="H4" s="27">
        <f>RA!J8</f>
        <v>23.9497814086264</v>
      </c>
      <c r="I4" s="20">
        <f>VLOOKUP(B4,RMS!B:D,3,FALSE)</f>
        <v>701512.62365128205</v>
      </c>
      <c r="J4" s="21">
        <f>VLOOKUP(B4,RMS!B:E,4,FALSE)</f>
        <v>533501.17432307696</v>
      </c>
      <c r="K4" s="22">
        <f t="shared" ref="K4:K40" si="1">E4-I4</f>
        <v>-0.95165128202643245</v>
      </c>
      <c r="L4" s="22">
        <f t="shared" ref="L4:L40" si="2">G4-J4</f>
        <v>-1.4323076931759715E-2</v>
      </c>
    </row>
    <row r="5" spans="1:13" x14ac:dyDescent="0.15">
      <c r="A5" s="61"/>
      <c r="B5" s="12">
        <v>13</v>
      </c>
      <c r="C5" s="58" t="s">
        <v>7</v>
      </c>
      <c r="D5" s="58"/>
      <c r="E5" s="15">
        <f>VLOOKUP(C5,RA!B8:D40,3,0)</f>
        <v>70972.374299999996</v>
      </c>
      <c r="F5" s="25">
        <f>VLOOKUP(C5,RA!B9:I44,8,0)</f>
        <v>16860.647300000001</v>
      </c>
      <c r="G5" s="16">
        <f t="shared" si="0"/>
        <v>54111.726999999999</v>
      </c>
      <c r="H5" s="27">
        <f>RA!J9</f>
        <v>23.7566341358824</v>
      </c>
      <c r="I5" s="20">
        <f>VLOOKUP(B5,RMS!B:D,3,FALSE)</f>
        <v>70972.408712517994</v>
      </c>
      <c r="J5" s="21">
        <f>VLOOKUP(B5,RMS!B:E,4,FALSE)</f>
        <v>54111.725778155997</v>
      </c>
      <c r="K5" s="22">
        <f t="shared" si="1"/>
        <v>-3.4412517998134717E-2</v>
      </c>
      <c r="L5" s="22">
        <f t="shared" si="2"/>
        <v>1.2218440024298616E-3</v>
      </c>
      <c r="M5" s="35"/>
    </row>
    <row r="6" spans="1:13" x14ac:dyDescent="0.15">
      <c r="A6" s="61"/>
      <c r="B6" s="12">
        <v>14</v>
      </c>
      <c r="C6" s="58" t="s">
        <v>8</v>
      </c>
      <c r="D6" s="58"/>
      <c r="E6" s="15">
        <f>VLOOKUP(C6,RA!B10:D41,3,0)</f>
        <v>98950.573999999993</v>
      </c>
      <c r="F6" s="25">
        <f>VLOOKUP(C6,RA!B10:I45,8,0)</f>
        <v>27162.877899999999</v>
      </c>
      <c r="G6" s="16">
        <f t="shared" si="0"/>
        <v>71787.696100000001</v>
      </c>
      <c r="H6" s="27">
        <f>RA!J10</f>
        <v>27.450955362825901</v>
      </c>
      <c r="I6" s="20">
        <f>VLOOKUP(B6,RMS!B:D,3,FALSE)</f>
        <v>98952.379933333301</v>
      </c>
      <c r="J6" s="21">
        <f>VLOOKUP(B6,RMS!B:E,4,FALSE)</f>
        <v>71787.696046153796</v>
      </c>
      <c r="K6" s="22">
        <f t="shared" si="1"/>
        <v>-1.8059333333076211</v>
      </c>
      <c r="L6" s="22">
        <f t="shared" si="2"/>
        <v>5.384620453696698E-5</v>
      </c>
      <c r="M6" s="35"/>
    </row>
    <row r="7" spans="1:13" x14ac:dyDescent="0.15">
      <c r="A7" s="61"/>
      <c r="B7" s="12">
        <v>15</v>
      </c>
      <c r="C7" s="58" t="s">
        <v>9</v>
      </c>
      <c r="D7" s="58"/>
      <c r="E7" s="15">
        <f>VLOOKUP(C7,RA!B10:D42,3,0)</f>
        <v>66401.850900000005</v>
      </c>
      <c r="F7" s="25">
        <f>VLOOKUP(C7,RA!B11:I46,8,0)</f>
        <v>16174.8006</v>
      </c>
      <c r="G7" s="16">
        <f t="shared" si="0"/>
        <v>50227.050300000003</v>
      </c>
      <c r="H7" s="27">
        <f>RA!J11</f>
        <v>24.358960451808699</v>
      </c>
      <c r="I7" s="20">
        <f>VLOOKUP(B7,RMS!B:D,3,FALSE)</f>
        <v>66401.895874359005</v>
      </c>
      <c r="J7" s="21">
        <f>VLOOKUP(B7,RMS!B:E,4,FALSE)</f>
        <v>50227.0505683761</v>
      </c>
      <c r="K7" s="22">
        <f t="shared" si="1"/>
        <v>-4.497435899975244E-2</v>
      </c>
      <c r="L7" s="22">
        <f t="shared" si="2"/>
        <v>-2.6837609766516834E-4</v>
      </c>
      <c r="M7" s="35"/>
    </row>
    <row r="8" spans="1:13" x14ac:dyDescent="0.15">
      <c r="A8" s="61"/>
      <c r="B8" s="12">
        <v>16</v>
      </c>
      <c r="C8" s="58" t="s">
        <v>10</v>
      </c>
      <c r="D8" s="58"/>
      <c r="E8" s="15">
        <f>VLOOKUP(C8,RA!B12:D43,3,0)</f>
        <v>228293.70559999999</v>
      </c>
      <c r="F8" s="25">
        <f>VLOOKUP(C8,RA!B12:I47,8,0)</f>
        <v>4001.4695999999999</v>
      </c>
      <c r="G8" s="16">
        <f t="shared" si="0"/>
        <v>224292.23599999998</v>
      </c>
      <c r="H8" s="27">
        <f>RA!J12</f>
        <v>1.7527726353573201</v>
      </c>
      <c r="I8" s="20">
        <f>VLOOKUP(B8,RMS!B:D,3,FALSE)</f>
        <v>228293.700819658</v>
      </c>
      <c r="J8" s="21">
        <f>VLOOKUP(B8,RMS!B:E,4,FALSE)</f>
        <v>224292.23671453001</v>
      </c>
      <c r="K8" s="22">
        <f t="shared" si="1"/>
        <v>4.7803419874981046E-3</v>
      </c>
      <c r="L8" s="22">
        <f t="shared" si="2"/>
        <v>-7.1453003329224885E-4</v>
      </c>
      <c r="M8" s="35"/>
    </row>
    <row r="9" spans="1:13" x14ac:dyDescent="0.15">
      <c r="A9" s="61"/>
      <c r="B9" s="12">
        <v>17</v>
      </c>
      <c r="C9" s="58" t="s">
        <v>11</v>
      </c>
      <c r="D9" s="58"/>
      <c r="E9" s="15">
        <f>VLOOKUP(C9,RA!B12:D44,3,0)</f>
        <v>292067.60279999999</v>
      </c>
      <c r="F9" s="25">
        <f>VLOOKUP(C9,RA!B13:I48,8,0)</f>
        <v>60526.202599999997</v>
      </c>
      <c r="G9" s="16">
        <f t="shared" si="0"/>
        <v>231541.4002</v>
      </c>
      <c r="H9" s="27">
        <f>RA!J13</f>
        <v>20.723353778284899</v>
      </c>
      <c r="I9" s="20">
        <f>VLOOKUP(B9,RMS!B:D,3,FALSE)</f>
        <v>292067.82192307699</v>
      </c>
      <c r="J9" s="21">
        <f>VLOOKUP(B9,RMS!B:E,4,FALSE)</f>
        <v>231541.400207692</v>
      </c>
      <c r="K9" s="22">
        <f t="shared" si="1"/>
        <v>-0.21912307699676603</v>
      </c>
      <c r="L9" s="22">
        <f t="shared" si="2"/>
        <v>-7.6919968705624342E-6</v>
      </c>
      <c r="M9" s="35"/>
    </row>
    <row r="10" spans="1:13" x14ac:dyDescent="0.15">
      <c r="A10" s="61"/>
      <c r="B10" s="12">
        <v>18</v>
      </c>
      <c r="C10" s="58" t="s">
        <v>12</v>
      </c>
      <c r="D10" s="58"/>
      <c r="E10" s="15">
        <f>VLOOKUP(C10,RA!B14:D45,3,0)</f>
        <v>135686.74429999999</v>
      </c>
      <c r="F10" s="25">
        <f>VLOOKUP(C10,RA!B14:I49,8,0)</f>
        <v>28294.015899999999</v>
      </c>
      <c r="G10" s="16">
        <f t="shared" si="0"/>
        <v>107392.72839999999</v>
      </c>
      <c r="H10" s="27">
        <f>RA!J14</f>
        <v>20.852453971069298</v>
      </c>
      <c r="I10" s="20">
        <f>VLOOKUP(B10,RMS!B:D,3,FALSE)</f>
        <v>135686.74664359001</v>
      </c>
      <c r="J10" s="21">
        <f>VLOOKUP(B10,RMS!B:E,4,FALSE)</f>
        <v>107392.728466667</v>
      </c>
      <c r="K10" s="22">
        <f t="shared" si="1"/>
        <v>-2.3435900220647454E-3</v>
      </c>
      <c r="L10" s="22">
        <f t="shared" si="2"/>
        <v>-6.6667009377852082E-5</v>
      </c>
      <c r="M10" s="35"/>
    </row>
    <row r="11" spans="1:13" x14ac:dyDescent="0.15">
      <c r="A11" s="61"/>
      <c r="B11" s="12">
        <v>19</v>
      </c>
      <c r="C11" s="58" t="s">
        <v>13</v>
      </c>
      <c r="D11" s="58"/>
      <c r="E11" s="15">
        <f>VLOOKUP(C11,RA!B14:D46,3,0)</f>
        <v>110351.58930000001</v>
      </c>
      <c r="F11" s="25">
        <f>VLOOKUP(C11,RA!B15:I50,8,0)</f>
        <v>1909.9643000000001</v>
      </c>
      <c r="G11" s="16">
        <f t="shared" si="0"/>
        <v>108441.625</v>
      </c>
      <c r="H11" s="27">
        <f>RA!J15</f>
        <v>1.73079908691446</v>
      </c>
      <c r="I11" s="20">
        <f>VLOOKUP(B11,RMS!B:D,3,FALSE)</f>
        <v>110351.74733504299</v>
      </c>
      <c r="J11" s="21">
        <f>VLOOKUP(B11,RMS!B:E,4,FALSE)</f>
        <v>108441.625697436</v>
      </c>
      <c r="K11" s="22">
        <f t="shared" si="1"/>
        <v>-0.15803504298673943</v>
      </c>
      <c r="L11" s="22">
        <f t="shared" si="2"/>
        <v>-6.974360003368929E-4</v>
      </c>
      <c r="M11" s="35"/>
    </row>
    <row r="12" spans="1:13" x14ac:dyDescent="0.15">
      <c r="A12" s="61"/>
      <c r="B12" s="12">
        <v>21</v>
      </c>
      <c r="C12" s="58" t="s">
        <v>14</v>
      </c>
      <c r="D12" s="58"/>
      <c r="E12" s="15">
        <f>VLOOKUP(C12,RA!B16:D47,3,0)</f>
        <v>547462.95660000003</v>
      </c>
      <c r="F12" s="25">
        <f>VLOOKUP(C12,RA!B16:I51,8,0)</f>
        <v>27135.721399999999</v>
      </c>
      <c r="G12" s="16">
        <f t="shared" si="0"/>
        <v>520327.23520000005</v>
      </c>
      <c r="H12" s="27">
        <f>RA!J16</f>
        <v>4.95663150773259</v>
      </c>
      <c r="I12" s="20">
        <f>VLOOKUP(B12,RMS!B:D,3,FALSE)</f>
        <v>547462.80271282105</v>
      </c>
      <c r="J12" s="21">
        <f>VLOOKUP(B12,RMS!B:E,4,FALSE)</f>
        <v>520327.23554529902</v>
      </c>
      <c r="K12" s="22">
        <f t="shared" si="1"/>
        <v>0.1538871789816767</v>
      </c>
      <c r="L12" s="22">
        <f t="shared" si="2"/>
        <v>-3.4529896220192313E-4</v>
      </c>
      <c r="M12" s="35"/>
    </row>
    <row r="13" spans="1:13" x14ac:dyDescent="0.15">
      <c r="A13" s="61"/>
      <c r="B13" s="12">
        <v>22</v>
      </c>
      <c r="C13" s="58" t="s">
        <v>15</v>
      </c>
      <c r="D13" s="58"/>
      <c r="E13" s="15">
        <f>VLOOKUP(C13,RA!B16:D48,3,0)</f>
        <v>442349.83789999998</v>
      </c>
      <c r="F13" s="25">
        <f>VLOOKUP(C13,RA!B17:I52,8,0)</f>
        <v>62401.6008</v>
      </c>
      <c r="G13" s="16">
        <f t="shared" si="0"/>
        <v>379948.23709999997</v>
      </c>
      <c r="H13" s="27">
        <f>RA!J17</f>
        <v>14.1068438266517</v>
      </c>
      <c r="I13" s="20">
        <f>VLOOKUP(B13,RMS!B:D,3,FALSE)</f>
        <v>442349.89911880298</v>
      </c>
      <c r="J13" s="21">
        <f>VLOOKUP(B13,RMS!B:E,4,FALSE)</f>
        <v>379948.23751709401</v>
      </c>
      <c r="K13" s="22">
        <f t="shared" si="1"/>
        <v>-6.1218802991788834E-2</v>
      </c>
      <c r="L13" s="22">
        <f t="shared" si="2"/>
        <v>-4.1709403740242124E-4</v>
      </c>
      <c r="M13" s="35"/>
    </row>
    <row r="14" spans="1:13" x14ac:dyDescent="0.15">
      <c r="A14" s="61"/>
      <c r="B14" s="12">
        <v>23</v>
      </c>
      <c r="C14" s="58" t="s">
        <v>16</v>
      </c>
      <c r="D14" s="58"/>
      <c r="E14" s="15">
        <f>VLOOKUP(C14,RA!B18:D49,3,0)</f>
        <v>1431521.6799000001</v>
      </c>
      <c r="F14" s="25">
        <f>VLOOKUP(C14,RA!B18:I53,8,0)</f>
        <v>240680.64840000001</v>
      </c>
      <c r="G14" s="16">
        <f t="shared" si="0"/>
        <v>1190841.0315</v>
      </c>
      <c r="H14" s="27">
        <f>RA!J18</f>
        <v>16.812923742573901</v>
      </c>
      <c r="I14" s="20">
        <f>VLOOKUP(B14,RMS!B:D,3,FALSE)</f>
        <v>1431521.6090871801</v>
      </c>
      <c r="J14" s="21">
        <f>VLOOKUP(B14,RMS!B:E,4,FALSE)</f>
        <v>1190841.0339367499</v>
      </c>
      <c r="K14" s="22">
        <f t="shared" si="1"/>
        <v>7.0812819991260767E-2</v>
      </c>
      <c r="L14" s="22">
        <f t="shared" si="2"/>
        <v>-2.4367498699575663E-3</v>
      </c>
      <c r="M14" s="35"/>
    </row>
    <row r="15" spans="1:13" x14ac:dyDescent="0.15">
      <c r="A15" s="61"/>
      <c r="B15" s="12">
        <v>24</v>
      </c>
      <c r="C15" s="58" t="s">
        <v>17</v>
      </c>
      <c r="D15" s="58"/>
      <c r="E15" s="15">
        <f>VLOOKUP(C15,RA!B18:D50,3,0)</f>
        <v>667890.80489999999</v>
      </c>
      <c r="F15" s="25">
        <f>VLOOKUP(C15,RA!B19:I54,8,0)</f>
        <v>46491.793400000002</v>
      </c>
      <c r="G15" s="16">
        <f t="shared" si="0"/>
        <v>621399.01150000002</v>
      </c>
      <c r="H15" s="27">
        <f>RA!J19</f>
        <v>6.9609871941508397</v>
      </c>
      <c r="I15" s="20">
        <f>VLOOKUP(B15,RMS!B:D,3,FALSE)</f>
        <v>667890.84339487203</v>
      </c>
      <c r="J15" s="21">
        <f>VLOOKUP(B15,RMS!B:E,4,FALSE)</f>
        <v>621399.01398803398</v>
      </c>
      <c r="K15" s="22">
        <f t="shared" si="1"/>
        <v>-3.8494872045703232E-2</v>
      </c>
      <c r="L15" s="22">
        <f t="shared" si="2"/>
        <v>-2.4880339624360204E-3</v>
      </c>
      <c r="M15" s="35"/>
    </row>
    <row r="16" spans="1:13" x14ac:dyDescent="0.15">
      <c r="A16" s="61"/>
      <c r="B16" s="12">
        <v>25</v>
      </c>
      <c r="C16" s="58" t="s">
        <v>18</v>
      </c>
      <c r="D16" s="58"/>
      <c r="E16" s="15">
        <f>VLOOKUP(C16,RA!B20:D51,3,0)</f>
        <v>955216.61620000005</v>
      </c>
      <c r="F16" s="25">
        <f>VLOOKUP(C16,RA!B20:I55,8,0)</f>
        <v>83371.864100000006</v>
      </c>
      <c r="G16" s="16">
        <f t="shared" si="0"/>
        <v>871844.75210000004</v>
      </c>
      <c r="H16" s="27">
        <f>RA!J20</f>
        <v>8.7280583991164509</v>
      </c>
      <c r="I16" s="20">
        <f>VLOOKUP(B16,RMS!B:D,3,FALSE)</f>
        <v>955216.77320000005</v>
      </c>
      <c r="J16" s="21">
        <f>VLOOKUP(B16,RMS!B:E,4,FALSE)</f>
        <v>871844.75210000004</v>
      </c>
      <c r="K16" s="22">
        <f t="shared" si="1"/>
        <v>-0.15700000000651926</v>
      </c>
      <c r="L16" s="22">
        <f t="shared" si="2"/>
        <v>0</v>
      </c>
      <c r="M16" s="35"/>
    </row>
    <row r="17" spans="1:13" x14ac:dyDescent="0.15">
      <c r="A17" s="61"/>
      <c r="B17" s="12">
        <v>26</v>
      </c>
      <c r="C17" s="58" t="s">
        <v>19</v>
      </c>
      <c r="D17" s="58"/>
      <c r="E17" s="15">
        <f>VLOOKUP(C17,RA!B20:D52,3,0)</f>
        <v>349889.98369999998</v>
      </c>
      <c r="F17" s="25">
        <f>VLOOKUP(C17,RA!B21:I56,8,0)</f>
        <v>44474.111700000001</v>
      </c>
      <c r="G17" s="16">
        <f t="shared" si="0"/>
        <v>305415.87199999997</v>
      </c>
      <c r="H17" s="27">
        <f>RA!J21</f>
        <v>12.7108844985207</v>
      </c>
      <c r="I17" s="20">
        <f>VLOOKUP(B17,RMS!B:D,3,FALSE)</f>
        <v>349889.43974501902</v>
      </c>
      <c r="J17" s="21">
        <f>VLOOKUP(B17,RMS!B:E,4,FALSE)</f>
        <v>305415.872000431</v>
      </c>
      <c r="K17" s="22">
        <f t="shared" si="1"/>
        <v>0.54395498096710071</v>
      </c>
      <c r="L17" s="22">
        <f t="shared" si="2"/>
        <v>-4.3102772906422615E-7</v>
      </c>
      <c r="M17" s="35"/>
    </row>
    <row r="18" spans="1:13" x14ac:dyDescent="0.15">
      <c r="A18" s="61"/>
      <c r="B18" s="12">
        <v>27</v>
      </c>
      <c r="C18" s="58" t="s">
        <v>20</v>
      </c>
      <c r="D18" s="58"/>
      <c r="E18" s="15">
        <f>VLOOKUP(C18,RA!B22:D53,3,0)</f>
        <v>933419.41689999995</v>
      </c>
      <c r="F18" s="25">
        <f>VLOOKUP(C18,RA!B22:I57,8,0)</f>
        <v>132787.3897</v>
      </c>
      <c r="G18" s="16">
        <f t="shared" si="0"/>
        <v>800632.02719999989</v>
      </c>
      <c r="H18" s="27">
        <f>RA!J22</f>
        <v>14.225908235442899</v>
      </c>
      <c r="I18" s="20">
        <f>VLOOKUP(B18,RMS!B:D,3,FALSE)</f>
        <v>933420.38300000003</v>
      </c>
      <c r="J18" s="21">
        <f>VLOOKUP(B18,RMS!B:E,4,FALSE)</f>
        <v>800632.02720000001</v>
      </c>
      <c r="K18" s="22">
        <f t="shared" si="1"/>
        <v>-0.96610000007785857</v>
      </c>
      <c r="L18" s="22">
        <f t="shared" si="2"/>
        <v>0</v>
      </c>
      <c r="M18" s="35"/>
    </row>
    <row r="19" spans="1:13" x14ac:dyDescent="0.15">
      <c r="A19" s="61"/>
      <c r="B19" s="12">
        <v>29</v>
      </c>
      <c r="C19" s="58" t="s">
        <v>21</v>
      </c>
      <c r="D19" s="58"/>
      <c r="E19" s="15">
        <f>VLOOKUP(C19,RA!B22:D54,3,0)</f>
        <v>2393645.5120999999</v>
      </c>
      <c r="F19" s="25">
        <f>VLOOKUP(C19,RA!B23:I58,8,0)</f>
        <v>221014.29010000001</v>
      </c>
      <c r="G19" s="16">
        <f t="shared" si="0"/>
        <v>2172631.2220000001</v>
      </c>
      <c r="H19" s="27">
        <f>RA!J23</f>
        <v>9.2333759941796494</v>
      </c>
      <c r="I19" s="20">
        <f>VLOOKUP(B19,RMS!B:D,3,FALSE)</f>
        <v>2393647.0824555601</v>
      </c>
      <c r="J19" s="21">
        <f>VLOOKUP(B19,RMS!B:E,4,FALSE)</f>
        <v>2172631.2509299102</v>
      </c>
      <c r="K19" s="22">
        <f t="shared" si="1"/>
        <v>-1.5703555601648986</v>
      </c>
      <c r="L19" s="22">
        <f t="shared" si="2"/>
        <v>-2.8929910156875849E-2</v>
      </c>
      <c r="M19" s="35"/>
    </row>
    <row r="20" spans="1:13" x14ac:dyDescent="0.15">
      <c r="A20" s="61"/>
      <c r="B20" s="12">
        <v>31</v>
      </c>
      <c r="C20" s="58" t="s">
        <v>22</v>
      </c>
      <c r="D20" s="58"/>
      <c r="E20" s="15">
        <f>VLOOKUP(C20,RA!B24:D55,3,0)</f>
        <v>230277.13329999999</v>
      </c>
      <c r="F20" s="25">
        <f>VLOOKUP(C20,RA!B24:I59,8,0)</f>
        <v>42231.515099999997</v>
      </c>
      <c r="G20" s="16">
        <f t="shared" si="0"/>
        <v>188045.6182</v>
      </c>
      <c r="H20" s="27">
        <f>RA!J24</f>
        <v>18.339430622050401</v>
      </c>
      <c r="I20" s="20">
        <f>VLOOKUP(B20,RMS!B:D,3,FALSE)</f>
        <v>230277.131554066</v>
      </c>
      <c r="J20" s="21">
        <f>VLOOKUP(B20,RMS!B:E,4,FALSE)</f>
        <v>188045.62529655299</v>
      </c>
      <c r="K20" s="22">
        <f t="shared" si="1"/>
        <v>1.7459339869674295E-3</v>
      </c>
      <c r="L20" s="22">
        <f t="shared" si="2"/>
        <v>-7.0965529885143042E-3</v>
      </c>
      <c r="M20" s="35"/>
    </row>
    <row r="21" spans="1:13" x14ac:dyDescent="0.15">
      <c r="A21" s="61"/>
      <c r="B21" s="12">
        <v>32</v>
      </c>
      <c r="C21" s="58" t="s">
        <v>23</v>
      </c>
      <c r="D21" s="58"/>
      <c r="E21" s="15">
        <f>VLOOKUP(C21,RA!B24:D56,3,0)</f>
        <v>324512.2732</v>
      </c>
      <c r="F21" s="25">
        <f>VLOOKUP(C21,RA!B25:I60,8,0)</f>
        <v>26120.430400000001</v>
      </c>
      <c r="G21" s="16">
        <f t="shared" si="0"/>
        <v>298391.84279999998</v>
      </c>
      <c r="H21" s="27">
        <f>RA!J25</f>
        <v>8.0491348269905707</v>
      </c>
      <c r="I21" s="20">
        <f>VLOOKUP(B21,RMS!B:D,3,FALSE)</f>
        <v>324512.27500592999</v>
      </c>
      <c r="J21" s="21">
        <f>VLOOKUP(B21,RMS!B:E,4,FALSE)</f>
        <v>298391.85121611302</v>
      </c>
      <c r="K21" s="22">
        <f t="shared" si="1"/>
        <v>-1.8059299909509718E-3</v>
      </c>
      <c r="L21" s="22">
        <f t="shared" si="2"/>
        <v>-8.4161130362190306E-3</v>
      </c>
      <c r="M21" s="35"/>
    </row>
    <row r="22" spans="1:13" x14ac:dyDescent="0.15">
      <c r="A22" s="61"/>
      <c r="B22" s="12">
        <v>33</v>
      </c>
      <c r="C22" s="58" t="s">
        <v>24</v>
      </c>
      <c r="D22" s="58"/>
      <c r="E22" s="15">
        <f>VLOOKUP(C22,RA!B26:D57,3,0)</f>
        <v>679885.94539999997</v>
      </c>
      <c r="F22" s="25">
        <f>VLOOKUP(C22,RA!B26:I61,8,0)</f>
        <v>128841.24099999999</v>
      </c>
      <c r="G22" s="16">
        <f t="shared" si="0"/>
        <v>551044.70439999993</v>
      </c>
      <c r="H22" s="27">
        <f>RA!J26</f>
        <v>18.9504198272842</v>
      </c>
      <c r="I22" s="20">
        <f>VLOOKUP(B22,RMS!B:D,3,FALSE)</f>
        <v>679885.91524843802</v>
      </c>
      <c r="J22" s="21">
        <f>VLOOKUP(B22,RMS!B:E,4,FALSE)</f>
        <v>551044.68399948103</v>
      </c>
      <c r="K22" s="22">
        <f t="shared" si="1"/>
        <v>3.0151561950333416E-2</v>
      </c>
      <c r="L22" s="22">
        <f t="shared" si="2"/>
        <v>2.0400518900714815E-2</v>
      </c>
      <c r="M22" s="35"/>
    </row>
    <row r="23" spans="1:13" x14ac:dyDescent="0.15">
      <c r="A23" s="61"/>
      <c r="B23" s="12">
        <v>34</v>
      </c>
      <c r="C23" s="58" t="s">
        <v>25</v>
      </c>
      <c r="D23" s="58"/>
      <c r="E23" s="15">
        <f>VLOOKUP(C23,RA!B26:D58,3,0)</f>
        <v>248976.4002</v>
      </c>
      <c r="F23" s="25">
        <f>VLOOKUP(C23,RA!B27:I62,8,0)</f>
        <v>71643.333499999993</v>
      </c>
      <c r="G23" s="16">
        <f t="shared" si="0"/>
        <v>177333.06670000002</v>
      </c>
      <c r="H23" s="27">
        <f>RA!J27</f>
        <v>28.775150352583498</v>
      </c>
      <c r="I23" s="20">
        <f>VLOOKUP(B23,RMS!B:D,3,FALSE)</f>
        <v>248976.35591954499</v>
      </c>
      <c r="J23" s="21">
        <f>VLOOKUP(B23,RMS!B:E,4,FALSE)</f>
        <v>177333.06672977301</v>
      </c>
      <c r="K23" s="22">
        <f t="shared" si="1"/>
        <v>4.4280455011175945E-2</v>
      </c>
      <c r="L23" s="22">
        <f t="shared" si="2"/>
        <v>-2.9772985726594925E-5</v>
      </c>
      <c r="M23" s="35"/>
    </row>
    <row r="24" spans="1:13" x14ac:dyDescent="0.15">
      <c r="A24" s="61"/>
      <c r="B24" s="12">
        <v>35</v>
      </c>
      <c r="C24" s="58" t="s">
        <v>26</v>
      </c>
      <c r="D24" s="58"/>
      <c r="E24" s="15">
        <f>VLOOKUP(C24,RA!B28:D59,3,0)</f>
        <v>1002679.5315</v>
      </c>
      <c r="F24" s="25">
        <f>VLOOKUP(C24,RA!B28:I63,8,0)</f>
        <v>29169.541000000001</v>
      </c>
      <c r="G24" s="16">
        <f t="shared" si="0"/>
        <v>973509.99050000007</v>
      </c>
      <c r="H24" s="27">
        <f>RA!J28</f>
        <v>2.9091589170432801</v>
      </c>
      <c r="I24" s="20">
        <f>VLOOKUP(B24,RMS!B:D,3,FALSE)</f>
        <v>1002679.52754513</v>
      </c>
      <c r="J24" s="21">
        <f>VLOOKUP(B24,RMS!B:E,4,FALSE)</f>
        <v>973509.96302920405</v>
      </c>
      <c r="K24" s="22">
        <f t="shared" si="1"/>
        <v>3.9548700442537665E-3</v>
      </c>
      <c r="L24" s="22">
        <f t="shared" si="2"/>
        <v>2.7470796019770205E-2</v>
      </c>
      <c r="M24" s="35"/>
    </row>
    <row r="25" spans="1:13" x14ac:dyDescent="0.15">
      <c r="A25" s="61"/>
      <c r="B25" s="12">
        <v>36</v>
      </c>
      <c r="C25" s="58" t="s">
        <v>27</v>
      </c>
      <c r="D25" s="58"/>
      <c r="E25" s="15">
        <f>VLOOKUP(C25,RA!B28:D60,3,0)</f>
        <v>688976.22530000005</v>
      </c>
      <c r="F25" s="25">
        <f>VLOOKUP(C25,RA!B29:I64,8,0)</f>
        <v>95118.877399999998</v>
      </c>
      <c r="G25" s="16">
        <f t="shared" si="0"/>
        <v>593857.34790000005</v>
      </c>
      <c r="H25" s="27">
        <f>RA!J29</f>
        <v>13.8058286929397</v>
      </c>
      <c r="I25" s="20">
        <f>VLOOKUP(B25,RMS!B:D,3,FALSE)</f>
        <v>688976.22542035405</v>
      </c>
      <c r="J25" s="21">
        <f>VLOOKUP(B25,RMS!B:E,4,FALSE)</f>
        <v>593857.34068719402</v>
      </c>
      <c r="K25" s="22">
        <f t="shared" si="1"/>
        <v>-1.203540014103055E-4</v>
      </c>
      <c r="L25" s="22">
        <f t="shared" si="2"/>
        <v>7.2128060273826122E-3</v>
      </c>
      <c r="M25" s="35"/>
    </row>
    <row r="26" spans="1:13" x14ac:dyDescent="0.15">
      <c r="A26" s="61"/>
      <c r="B26" s="12">
        <v>37</v>
      </c>
      <c r="C26" s="58" t="s">
        <v>28</v>
      </c>
      <c r="D26" s="58"/>
      <c r="E26" s="15">
        <f>VLOOKUP(C26,RA!B30:D61,3,0)</f>
        <v>836632.48670000001</v>
      </c>
      <c r="F26" s="25">
        <f>VLOOKUP(C26,RA!B30:I65,8,0)</f>
        <v>105946.54760000001</v>
      </c>
      <c r="G26" s="16">
        <f t="shared" si="0"/>
        <v>730685.93909999996</v>
      </c>
      <c r="H26" s="27">
        <f>RA!J30</f>
        <v>12.663451310370901</v>
      </c>
      <c r="I26" s="20">
        <f>VLOOKUP(B26,RMS!B:D,3,FALSE)</f>
        <v>836632.49073805299</v>
      </c>
      <c r="J26" s="21">
        <f>VLOOKUP(B26,RMS!B:E,4,FALSE)</f>
        <v>730685.95168846101</v>
      </c>
      <c r="K26" s="22">
        <f t="shared" si="1"/>
        <v>-4.0380529826506972E-3</v>
      </c>
      <c r="L26" s="22">
        <f t="shared" si="2"/>
        <v>-1.2588461046107113E-2</v>
      </c>
      <c r="M26" s="35"/>
    </row>
    <row r="27" spans="1:13" x14ac:dyDescent="0.15">
      <c r="A27" s="61"/>
      <c r="B27" s="12">
        <v>38</v>
      </c>
      <c r="C27" s="58" t="s">
        <v>29</v>
      </c>
      <c r="D27" s="58"/>
      <c r="E27" s="15">
        <f>VLOOKUP(C27,RA!B30:D62,3,0)</f>
        <v>483561.7965</v>
      </c>
      <c r="F27" s="25">
        <f>VLOOKUP(C27,RA!B31:I66,8,0)</f>
        <v>38117.240100000003</v>
      </c>
      <c r="G27" s="16">
        <f t="shared" si="0"/>
        <v>445444.5564</v>
      </c>
      <c r="H27" s="27">
        <f>RA!J31</f>
        <v>7.8825995717385</v>
      </c>
      <c r="I27" s="20">
        <f>VLOOKUP(B27,RMS!B:D,3,FALSE)</f>
        <v>483561.79994159302</v>
      </c>
      <c r="J27" s="21">
        <f>VLOOKUP(B27,RMS!B:E,4,FALSE)</f>
        <v>445444.56769911502</v>
      </c>
      <c r="K27" s="22">
        <f t="shared" si="1"/>
        <v>-3.4415930276736617E-3</v>
      </c>
      <c r="L27" s="22">
        <f t="shared" si="2"/>
        <v>-1.1299115023575723E-2</v>
      </c>
      <c r="M27" s="35"/>
    </row>
    <row r="28" spans="1:13" x14ac:dyDescent="0.15">
      <c r="A28" s="61"/>
      <c r="B28" s="12">
        <v>39</v>
      </c>
      <c r="C28" s="58" t="s">
        <v>30</v>
      </c>
      <c r="D28" s="58"/>
      <c r="E28" s="15">
        <f>VLOOKUP(C28,RA!B32:D63,3,0)</f>
        <v>114841.68799999999</v>
      </c>
      <c r="F28" s="25">
        <f>VLOOKUP(C28,RA!B32:I67,8,0)</f>
        <v>34455.105000000003</v>
      </c>
      <c r="G28" s="16">
        <f t="shared" si="0"/>
        <v>80386.582999999984</v>
      </c>
      <c r="H28" s="27">
        <f>RA!J32</f>
        <v>30.0022627671582</v>
      </c>
      <c r="I28" s="20">
        <f>VLOOKUP(B28,RMS!B:D,3,FALSE)</f>
        <v>114841.62027532001</v>
      </c>
      <c r="J28" s="21">
        <f>VLOOKUP(B28,RMS!B:E,4,FALSE)</f>
        <v>80386.592567386804</v>
      </c>
      <c r="K28" s="22">
        <f t="shared" si="1"/>
        <v>6.7724679989623837E-2</v>
      </c>
      <c r="L28" s="22">
        <f t="shared" si="2"/>
        <v>-9.5673868199810386E-3</v>
      </c>
      <c r="M28" s="35"/>
    </row>
    <row r="29" spans="1:13" x14ac:dyDescent="0.15">
      <c r="A29" s="61"/>
      <c r="B29" s="12">
        <v>40</v>
      </c>
      <c r="C29" s="58" t="s">
        <v>31</v>
      </c>
      <c r="D29" s="5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61"/>
      <c r="B30" s="12">
        <v>41</v>
      </c>
      <c r="C30" s="58" t="s">
        <v>36</v>
      </c>
      <c r="D30" s="5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61"/>
      <c r="B31" s="12">
        <v>42</v>
      </c>
      <c r="C31" s="58" t="s">
        <v>32</v>
      </c>
      <c r="D31" s="58"/>
      <c r="E31" s="15">
        <f>VLOOKUP(C31,RA!B34:D66,3,0)</f>
        <v>229046.3953</v>
      </c>
      <c r="F31" s="25">
        <f>VLOOKUP(C31,RA!B35:I70,8,0)</f>
        <v>17480.108400000001</v>
      </c>
      <c r="G31" s="16">
        <f t="shared" si="0"/>
        <v>211566.28690000001</v>
      </c>
      <c r="H31" s="27">
        <f>RA!J35</f>
        <v>7.6316889323252299</v>
      </c>
      <c r="I31" s="20">
        <f>VLOOKUP(B31,RMS!B:D,3,FALSE)</f>
        <v>229046.3947</v>
      </c>
      <c r="J31" s="21">
        <f>VLOOKUP(B31,RMS!B:E,4,FALSE)</f>
        <v>211566.2763</v>
      </c>
      <c r="K31" s="22">
        <f t="shared" si="1"/>
        <v>5.9999999939464033E-4</v>
      </c>
      <c r="L31" s="22">
        <f t="shared" si="2"/>
        <v>1.0600000008707866E-2</v>
      </c>
      <c r="M31" s="35"/>
    </row>
    <row r="32" spans="1:13" x14ac:dyDescent="0.15">
      <c r="A32" s="61"/>
      <c r="B32" s="12">
        <v>71</v>
      </c>
      <c r="C32" s="58" t="s">
        <v>37</v>
      </c>
      <c r="D32" s="5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61"/>
      <c r="B33" s="12">
        <v>72</v>
      </c>
      <c r="C33" s="58" t="s">
        <v>38</v>
      </c>
      <c r="D33" s="5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61"/>
      <c r="B34" s="12">
        <v>73</v>
      </c>
      <c r="C34" s="58" t="s">
        <v>39</v>
      </c>
      <c r="D34" s="5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61"/>
      <c r="B35" s="12">
        <v>75</v>
      </c>
      <c r="C35" s="58" t="s">
        <v>33</v>
      </c>
      <c r="D35" s="58"/>
      <c r="E35" s="15">
        <f>VLOOKUP(C35,RA!B8:D70,3,0)</f>
        <v>158066.23879999999</v>
      </c>
      <c r="F35" s="25">
        <f>VLOOKUP(C35,RA!B8:I74,8,0)</f>
        <v>8335.4344000000001</v>
      </c>
      <c r="G35" s="16">
        <f t="shared" si="0"/>
        <v>149730.80439999999</v>
      </c>
      <c r="H35" s="27">
        <f>RA!J39</f>
        <v>5.27338061769583</v>
      </c>
      <c r="I35" s="20">
        <f>VLOOKUP(B35,RMS!B:D,3,FALSE)</f>
        <v>158066.23931623899</v>
      </c>
      <c r="J35" s="21">
        <f>VLOOKUP(B35,RMS!B:E,4,FALSE)</f>
        <v>149730.805555556</v>
      </c>
      <c r="K35" s="22">
        <f t="shared" si="1"/>
        <v>-5.1623900071717799E-4</v>
      </c>
      <c r="L35" s="22">
        <f t="shared" si="2"/>
        <v>-1.1555560049600899E-3</v>
      </c>
      <c r="M35" s="35"/>
    </row>
    <row r="36" spans="1:13" x14ac:dyDescent="0.15">
      <c r="A36" s="61"/>
      <c r="B36" s="12">
        <v>76</v>
      </c>
      <c r="C36" s="58" t="s">
        <v>34</v>
      </c>
      <c r="D36" s="58"/>
      <c r="E36" s="15">
        <f>VLOOKUP(C36,RA!B8:D71,3,0)</f>
        <v>475762.152</v>
      </c>
      <c r="F36" s="25">
        <f>VLOOKUP(C36,RA!B8:I75,8,0)</f>
        <v>31325.511500000001</v>
      </c>
      <c r="G36" s="16">
        <f t="shared" si="0"/>
        <v>444436.64049999998</v>
      </c>
      <c r="H36" s="27">
        <f>RA!J40</f>
        <v>6.5842798483053802</v>
      </c>
      <c r="I36" s="20">
        <f>VLOOKUP(B36,RMS!B:D,3,FALSE)</f>
        <v>475762.14097692299</v>
      </c>
      <c r="J36" s="21">
        <f>VLOOKUP(B36,RMS!B:E,4,FALSE)</f>
        <v>444436.64609145297</v>
      </c>
      <c r="K36" s="22">
        <f t="shared" si="1"/>
        <v>1.1023077007848769E-2</v>
      </c>
      <c r="L36" s="22">
        <f t="shared" si="2"/>
        <v>-5.5914529948495328E-3</v>
      </c>
      <c r="M36" s="35"/>
    </row>
    <row r="37" spans="1:13" x14ac:dyDescent="0.15">
      <c r="A37" s="61"/>
      <c r="B37" s="12">
        <v>77</v>
      </c>
      <c r="C37" s="58" t="s">
        <v>40</v>
      </c>
      <c r="D37" s="5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61"/>
      <c r="B38" s="12">
        <v>78</v>
      </c>
      <c r="C38" s="58" t="s">
        <v>41</v>
      </c>
      <c r="D38" s="5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61"/>
      <c r="B39" s="12">
        <v>9101</v>
      </c>
      <c r="C39" s="58" t="s">
        <v>72</v>
      </c>
      <c r="D39" s="5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f>VLOOKUP(B39,RMS!B:D,3,FALSE)</f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61"/>
      <c r="B40" s="12">
        <v>99</v>
      </c>
      <c r="C40" s="58" t="s">
        <v>35</v>
      </c>
      <c r="D40" s="58"/>
      <c r="E40" s="15">
        <f>VLOOKUP(C40,RA!B8:D74,3,0)</f>
        <v>22209.643800000002</v>
      </c>
      <c r="F40" s="25">
        <f>VLOOKUP(C40,RA!B8:I78,8,0)</f>
        <v>2052.5308</v>
      </c>
      <c r="G40" s="16">
        <f t="shared" si="0"/>
        <v>20157.113000000001</v>
      </c>
      <c r="H40" s="27">
        <f>RA!J43</f>
        <v>0</v>
      </c>
      <c r="I40" s="20">
        <f>VLOOKUP(B40,RMS!B:D,3,FALSE)</f>
        <v>22209.643748581799</v>
      </c>
      <c r="J40" s="21">
        <f>VLOOKUP(B40,RMS!B:E,4,FALSE)</f>
        <v>20157.113002042199</v>
      </c>
      <c r="K40" s="22">
        <f t="shared" si="1"/>
        <v>5.1418202929198742E-5</v>
      </c>
      <c r="L40" s="22">
        <f t="shared" si="2"/>
        <v>-2.0421975932549685E-6</v>
      </c>
      <c r="M40" s="35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topLeftCell="A19" workbookViewId="0">
      <selection activeCell="A8" sqref="A1:XFD1048576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7" width="9.25" style="36" bestFit="1" customWidth="1"/>
    <col min="18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38" t="s">
        <v>47</v>
      </c>
      <c r="W1" s="66"/>
    </row>
    <row r="2" spans="1:23" ht="12.75" x14ac:dyDescent="0.2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38"/>
      <c r="W2" s="66"/>
    </row>
    <row r="3" spans="1:23" ht="23.25" thickBot="1" x14ac:dyDescent="0.2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39" t="s">
        <v>48</v>
      </c>
      <c r="W3" s="66"/>
    </row>
    <row r="4" spans="1:23" ht="12.75" thickTop="1" thickBot="1" x14ac:dyDescent="0.2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W4" s="66"/>
    </row>
    <row r="5" spans="1:23" ht="12.75" thickTop="1" thickBot="1" x14ac:dyDescent="0.25">
      <c r="A5" s="40"/>
      <c r="B5" s="41"/>
      <c r="C5" s="42"/>
      <c r="D5" s="43" t="s">
        <v>0</v>
      </c>
      <c r="E5" s="43" t="s">
        <v>60</v>
      </c>
      <c r="F5" s="43" t="s">
        <v>61</v>
      </c>
      <c r="G5" s="43" t="s">
        <v>49</v>
      </c>
      <c r="H5" s="43" t="s">
        <v>50</v>
      </c>
      <c r="I5" s="43" t="s">
        <v>1</v>
      </c>
      <c r="J5" s="43" t="s">
        <v>2</v>
      </c>
      <c r="K5" s="43" t="s">
        <v>51</v>
      </c>
      <c r="L5" s="43" t="s">
        <v>52</v>
      </c>
      <c r="M5" s="43" t="s">
        <v>53</v>
      </c>
      <c r="N5" s="43" t="s">
        <v>54</v>
      </c>
      <c r="O5" s="43" t="s">
        <v>55</v>
      </c>
      <c r="P5" s="43" t="s">
        <v>62</v>
      </c>
      <c r="Q5" s="43" t="s">
        <v>63</v>
      </c>
      <c r="R5" s="43" t="s">
        <v>56</v>
      </c>
      <c r="S5" s="43" t="s">
        <v>57</v>
      </c>
      <c r="T5" s="43" t="s">
        <v>58</v>
      </c>
      <c r="U5" s="44" t="s">
        <v>59</v>
      </c>
    </row>
    <row r="6" spans="1:23" ht="12" thickBot="1" x14ac:dyDescent="0.2">
      <c r="A6" s="45" t="s">
        <v>3</v>
      </c>
      <c r="B6" s="67" t="s">
        <v>4</v>
      </c>
      <c r="C6" s="68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6"/>
    </row>
    <row r="7" spans="1:23" ht="12" thickBot="1" x14ac:dyDescent="0.2">
      <c r="A7" s="69" t="s">
        <v>5</v>
      </c>
      <c r="B7" s="70"/>
      <c r="C7" s="71"/>
      <c r="D7" s="47">
        <v>14921060.8314</v>
      </c>
      <c r="E7" s="47">
        <v>13619261</v>
      </c>
      <c r="F7" s="48">
        <v>109.558520329407</v>
      </c>
      <c r="G7" s="47">
        <v>14351871.782099999</v>
      </c>
      <c r="H7" s="48">
        <v>3.9659569005480599</v>
      </c>
      <c r="I7" s="47">
        <v>1812135.3259999999</v>
      </c>
      <c r="J7" s="48">
        <v>12.1448156165045</v>
      </c>
      <c r="K7" s="47">
        <v>1481367.6909</v>
      </c>
      <c r="L7" s="48">
        <v>10.321773448029299</v>
      </c>
      <c r="M7" s="48">
        <v>0.22328530393358501</v>
      </c>
      <c r="N7" s="47">
        <v>228302417.44819999</v>
      </c>
      <c r="O7" s="47">
        <v>228302417.44819999</v>
      </c>
      <c r="P7" s="47">
        <v>856887</v>
      </c>
      <c r="Q7" s="47">
        <v>772126</v>
      </c>
      <c r="R7" s="48">
        <v>10.977612462214701</v>
      </c>
      <c r="S7" s="47">
        <v>17.413102114281099</v>
      </c>
      <c r="T7" s="47">
        <v>21.531861540474001</v>
      </c>
      <c r="U7" s="49">
        <v>-23.653220426559798</v>
      </c>
    </row>
    <row r="8" spans="1:23" ht="12" thickBot="1" x14ac:dyDescent="0.2">
      <c r="A8" s="72">
        <v>42011</v>
      </c>
      <c r="B8" s="62" t="s">
        <v>6</v>
      </c>
      <c r="C8" s="63"/>
      <c r="D8" s="50">
        <v>701511.67200000002</v>
      </c>
      <c r="E8" s="50">
        <v>528325</v>
      </c>
      <c r="F8" s="51">
        <v>132.78032877490199</v>
      </c>
      <c r="G8" s="50">
        <v>578856.35770000005</v>
      </c>
      <c r="H8" s="51">
        <v>21.1892488815969</v>
      </c>
      <c r="I8" s="50">
        <v>168010.51199999999</v>
      </c>
      <c r="J8" s="51">
        <v>23.9497814086264</v>
      </c>
      <c r="K8" s="50">
        <v>59418.534500000002</v>
      </c>
      <c r="L8" s="51">
        <v>10.2648150460143</v>
      </c>
      <c r="M8" s="51">
        <v>1.8275775128718501</v>
      </c>
      <c r="N8" s="50">
        <v>7544592.2105999999</v>
      </c>
      <c r="O8" s="50">
        <v>7544592.2105999999</v>
      </c>
      <c r="P8" s="50">
        <v>26275</v>
      </c>
      <c r="Q8" s="50">
        <v>20067</v>
      </c>
      <c r="R8" s="51">
        <v>30.9363631833358</v>
      </c>
      <c r="S8" s="50">
        <v>26.698826717412</v>
      </c>
      <c r="T8" s="50">
        <v>29.0726687098221</v>
      </c>
      <c r="U8" s="52">
        <v>-8.8911846858872394</v>
      </c>
    </row>
    <row r="9" spans="1:23" ht="12" thickBot="1" x14ac:dyDescent="0.2">
      <c r="A9" s="73"/>
      <c r="B9" s="62" t="s">
        <v>7</v>
      </c>
      <c r="C9" s="63"/>
      <c r="D9" s="50">
        <v>70972.374299999996</v>
      </c>
      <c r="E9" s="50">
        <v>79975</v>
      </c>
      <c r="F9" s="51">
        <v>88.743200125039095</v>
      </c>
      <c r="G9" s="50">
        <v>57880.834699999999</v>
      </c>
      <c r="H9" s="51">
        <v>22.6180905438808</v>
      </c>
      <c r="I9" s="50">
        <v>16860.647300000001</v>
      </c>
      <c r="J9" s="51">
        <v>23.7566341358824</v>
      </c>
      <c r="K9" s="50">
        <v>13731.7412</v>
      </c>
      <c r="L9" s="51">
        <v>23.724158905400198</v>
      </c>
      <c r="M9" s="51">
        <v>0.22785938464963201</v>
      </c>
      <c r="N9" s="50">
        <v>1135069.4395999999</v>
      </c>
      <c r="O9" s="50">
        <v>1135069.4395999999</v>
      </c>
      <c r="P9" s="50">
        <v>4312</v>
      </c>
      <c r="Q9" s="50">
        <v>3391</v>
      </c>
      <c r="R9" s="51">
        <v>27.1601297552345</v>
      </c>
      <c r="S9" s="50">
        <v>16.459270477736599</v>
      </c>
      <c r="T9" s="50">
        <v>46.265175464464797</v>
      </c>
      <c r="U9" s="52">
        <v>-181.08885826407001</v>
      </c>
    </row>
    <row r="10" spans="1:23" ht="12" thickBot="1" x14ac:dyDescent="0.2">
      <c r="A10" s="73"/>
      <c r="B10" s="62" t="s">
        <v>8</v>
      </c>
      <c r="C10" s="63"/>
      <c r="D10" s="50">
        <v>98950.573999999993</v>
      </c>
      <c r="E10" s="50">
        <v>96320</v>
      </c>
      <c r="F10" s="51">
        <v>102.73107765780701</v>
      </c>
      <c r="G10" s="50">
        <v>73944.263300000006</v>
      </c>
      <c r="H10" s="51">
        <v>33.817783265412601</v>
      </c>
      <c r="I10" s="50">
        <v>27162.877899999999</v>
      </c>
      <c r="J10" s="51">
        <v>27.450955362825901</v>
      </c>
      <c r="K10" s="50">
        <v>19951.876100000001</v>
      </c>
      <c r="L10" s="51">
        <v>26.9823177750153</v>
      </c>
      <c r="M10" s="51">
        <v>0.36141973636253699</v>
      </c>
      <c r="N10" s="50">
        <v>1718436.0096</v>
      </c>
      <c r="O10" s="50">
        <v>1718436.0096</v>
      </c>
      <c r="P10" s="50">
        <v>76957</v>
      </c>
      <c r="Q10" s="50">
        <v>69546</v>
      </c>
      <c r="R10" s="51">
        <v>10.6562562908003</v>
      </c>
      <c r="S10" s="50">
        <v>1.2857904284210699</v>
      </c>
      <c r="T10" s="50">
        <v>1.3514513645644599</v>
      </c>
      <c r="U10" s="52">
        <v>-5.1066592729287601</v>
      </c>
    </row>
    <row r="11" spans="1:23" ht="12" thickBot="1" x14ac:dyDescent="0.2">
      <c r="A11" s="73"/>
      <c r="B11" s="62" t="s">
        <v>9</v>
      </c>
      <c r="C11" s="63"/>
      <c r="D11" s="50">
        <v>66401.850900000005</v>
      </c>
      <c r="E11" s="50">
        <v>50277</v>
      </c>
      <c r="F11" s="51">
        <v>132.07202279372299</v>
      </c>
      <c r="G11" s="50">
        <v>64433.828800000003</v>
      </c>
      <c r="H11" s="51">
        <v>3.0543305227268802</v>
      </c>
      <c r="I11" s="50">
        <v>16174.8006</v>
      </c>
      <c r="J11" s="51">
        <v>24.358960451808699</v>
      </c>
      <c r="K11" s="50">
        <v>12522.0553</v>
      </c>
      <c r="L11" s="51">
        <v>19.4339767373874</v>
      </c>
      <c r="M11" s="51">
        <v>0.29170493281562199</v>
      </c>
      <c r="N11" s="50">
        <v>630982.23419999995</v>
      </c>
      <c r="O11" s="50">
        <v>630982.23419999995</v>
      </c>
      <c r="P11" s="50">
        <v>3005</v>
      </c>
      <c r="Q11" s="50">
        <v>2602</v>
      </c>
      <c r="R11" s="51">
        <v>15.4880860876249</v>
      </c>
      <c r="S11" s="50">
        <v>22.097121763727099</v>
      </c>
      <c r="T11" s="50">
        <v>23.287688047655699</v>
      </c>
      <c r="U11" s="52">
        <v>-5.3878794562415502</v>
      </c>
    </row>
    <row r="12" spans="1:23" ht="12" thickBot="1" x14ac:dyDescent="0.2">
      <c r="A12" s="73"/>
      <c r="B12" s="62" t="s">
        <v>10</v>
      </c>
      <c r="C12" s="63"/>
      <c r="D12" s="50">
        <v>228293.70559999999</v>
      </c>
      <c r="E12" s="50">
        <v>188142</v>
      </c>
      <c r="F12" s="51">
        <v>121.341170817787</v>
      </c>
      <c r="G12" s="50">
        <v>201683.48560000001</v>
      </c>
      <c r="H12" s="51">
        <v>13.194050033811999</v>
      </c>
      <c r="I12" s="50">
        <v>4001.4695999999999</v>
      </c>
      <c r="J12" s="51">
        <v>1.7527726353573201</v>
      </c>
      <c r="K12" s="50">
        <v>2513.5237000000002</v>
      </c>
      <c r="L12" s="51">
        <v>1.24627144980283</v>
      </c>
      <c r="M12" s="51">
        <v>0.59197607724963996</v>
      </c>
      <c r="N12" s="50">
        <v>5599231.3720000004</v>
      </c>
      <c r="O12" s="50">
        <v>5599231.3720000004</v>
      </c>
      <c r="P12" s="50">
        <v>1898</v>
      </c>
      <c r="Q12" s="50">
        <v>1920</v>
      </c>
      <c r="R12" s="51">
        <v>-1.1458333333333299</v>
      </c>
      <c r="S12" s="50">
        <v>120.281193677555</v>
      </c>
      <c r="T12" s="50">
        <v>123.7148290625</v>
      </c>
      <c r="U12" s="52">
        <v>-2.8546735195773301</v>
      </c>
    </row>
    <row r="13" spans="1:23" ht="12" thickBot="1" x14ac:dyDescent="0.2">
      <c r="A13" s="73"/>
      <c r="B13" s="62" t="s">
        <v>11</v>
      </c>
      <c r="C13" s="63"/>
      <c r="D13" s="50">
        <v>292067.60279999999</v>
      </c>
      <c r="E13" s="50">
        <v>306503</v>
      </c>
      <c r="F13" s="51">
        <v>95.290291710032193</v>
      </c>
      <c r="G13" s="50">
        <v>309586.01530000003</v>
      </c>
      <c r="H13" s="51">
        <v>-5.6586575730896902</v>
      </c>
      <c r="I13" s="50">
        <v>60526.202599999997</v>
      </c>
      <c r="J13" s="51">
        <v>20.723353778284899</v>
      </c>
      <c r="K13" s="50">
        <v>56529.1224</v>
      </c>
      <c r="L13" s="51">
        <v>18.2595852545927</v>
      </c>
      <c r="M13" s="51">
        <v>7.0708336345939996E-2</v>
      </c>
      <c r="N13" s="50">
        <v>3425014.0112000001</v>
      </c>
      <c r="O13" s="50">
        <v>3425014.0112000001</v>
      </c>
      <c r="P13" s="50">
        <v>8980</v>
      </c>
      <c r="Q13" s="50">
        <v>8269</v>
      </c>
      <c r="R13" s="51">
        <v>8.5983794896601804</v>
      </c>
      <c r="S13" s="50">
        <v>32.5242319376392</v>
      </c>
      <c r="T13" s="50">
        <v>33.000868073527599</v>
      </c>
      <c r="U13" s="52">
        <v>-1.4654800666848</v>
      </c>
    </row>
    <row r="14" spans="1:23" ht="12" thickBot="1" x14ac:dyDescent="0.2">
      <c r="A14" s="73"/>
      <c r="B14" s="62" t="s">
        <v>12</v>
      </c>
      <c r="C14" s="63"/>
      <c r="D14" s="50">
        <v>135686.74429999999</v>
      </c>
      <c r="E14" s="50">
        <v>176342</v>
      </c>
      <c r="F14" s="51">
        <v>76.945222522144505</v>
      </c>
      <c r="G14" s="50">
        <v>174158.4142</v>
      </c>
      <c r="H14" s="51">
        <v>-22.090043755118199</v>
      </c>
      <c r="I14" s="50">
        <v>28294.015899999999</v>
      </c>
      <c r="J14" s="51">
        <v>20.852453971069298</v>
      </c>
      <c r="K14" s="50">
        <v>34654.925999999999</v>
      </c>
      <c r="L14" s="51">
        <v>19.898508010186099</v>
      </c>
      <c r="M14" s="51">
        <v>-0.18354995477410599</v>
      </c>
      <c r="N14" s="50">
        <v>1872370.341</v>
      </c>
      <c r="O14" s="50">
        <v>1872370.341</v>
      </c>
      <c r="P14" s="50">
        <v>1881</v>
      </c>
      <c r="Q14" s="50">
        <v>2458</v>
      </c>
      <c r="R14" s="51">
        <v>-23.4743694060212</v>
      </c>
      <c r="S14" s="50">
        <v>72.135430249867099</v>
      </c>
      <c r="T14" s="50">
        <v>62.671183197721703</v>
      </c>
      <c r="U14" s="52">
        <v>13.120108966374101</v>
      </c>
    </row>
    <row r="15" spans="1:23" ht="12" thickBot="1" x14ac:dyDescent="0.2">
      <c r="A15" s="73"/>
      <c r="B15" s="62" t="s">
        <v>13</v>
      </c>
      <c r="C15" s="63"/>
      <c r="D15" s="50">
        <v>110351.58930000001</v>
      </c>
      <c r="E15" s="50">
        <v>126189</v>
      </c>
      <c r="F15" s="51">
        <v>87.449452250196202</v>
      </c>
      <c r="G15" s="50">
        <v>128638.8223</v>
      </c>
      <c r="H15" s="51">
        <v>-14.215951820012901</v>
      </c>
      <c r="I15" s="50">
        <v>1909.9643000000001</v>
      </c>
      <c r="J15" s="51">
        <v>1.73079908691446</v>
      </c>
      <c r="K15" s="50">
        <v>15672.7143</v>
      </c>
      <c r="L15" s="51">
        <v>12.1835026314603</v>
      </c>
      <c r="M15" s="51">
        <v>-0.87813442755094395</v>
      </c>
      <c r="N15" s="50">
        <v>1657004.5538999999</v>
      </c>
      <c r="O15" s="50">
        <v>1657004.5538999999</v>
      </c>
      <c r="P15" s="50">
        <v>3882</v>
      </c>
      <c r="Q15" s="50">
        <v>4441</v>
      </c>
      <c r="R15" s="51">
        <v>-12.5872551227201</v>
      </c>
      <c r="S15" s="50">
        <v>28.426478438949001</v>
      </c>
      <c r="T15" s="50">
        <v>25.9807436163026</v>
      </c>
      <c r="U15" s="52">
        <v>8.6037207454276192</v>
      </c>
    </row>
    <row r="16" spans="1:23" ht="12" thickBot="1" x14ac:dyDescent="0.2">
      <c r="A16" s="73"/>
      <c r="B16" s="62" t="s">
        <v>14</v>
      </c>
      <c r="C16" s="63"/>
      <c r="D16" s="50">
        <v>547462.95660000003</v>
      </c>
      <c r="E16" s="50">
        <v>561186</v>
      </c>
      <c r="F16" s="51">
        <v>97.554635468454293</v>
      </c>
      <c r="G16" s="50">
        <v>418668.94329999998</v>
      </c>
      <c r="H16" s="51">
        <v>30.762733983760501</v>
      </c>
      <c r="I16" s="50">
        <v>27135.721399999999</v>
      </c>
      <c r="J16" s="51">
        <v>4.95663150773259</v>
      </c>
      <c r="K16" s="50">
        <v>31078.5589</v>
      </c>
      <c r="L16" s="51">
        <v>7.4231823012796196</v>
      </c>
      <c r="M16" s="51">
        <v>-0.12686680591229099</v>
      </c>
      <c r="N16" s="50">
        <v>8724412.5801999997</v>
      </c>
      <c r="O16" s="50">
        <v>8724412.5801999997</v>
      </c>
      <c r="P16" s="50">
        <v>29474</v>
      </c>
      <c r="Q16" s="50">
        <v>26624</v>
      </c>
      <c r="R16" s="51">
        <v>10.7046274038461</v>
      </c>
      <c r="S16" s="50">
        <v>18.5744370156748</v>
      </c>
      <c r="T16" s="50">
        <v>20.947290606220001</v>
      </c>
      <c r="U16" s="52">
        <v>-12.774834513383601</v>
      </c>
    </row>
    <row r="17" spans="1:21" ht="12" thickBot="1" x14ac:dyDescent="0.2">
      <c r="A17" s="73"/>
      <c r="B17" s="62" t="s">
        <v>15</v>
      </c>
      <c r="C17" s="63"/>
      <c r="D17" s="50">
        <v>442349.83789999998</v>
      </c>
      <c r="E17" s="50">
        <v>640518</v>
      </c>
      <c r="F17" s="51">
        <v>69.061265709940997</v>
      </c>
      <c r="G17" s="50">
        <v>588048.89450000005</v>
      </c>
      <c r="H17" s="51">
        <v>-24.7766908436897</v>
      </c>
      <c r="I17" s="50">
        <v>62401.6008</v>
      </c>
      <c r="J17" s="51">
        <v>14.1068438266517</v>
      </c>
      <c r="K17" s="50">
        <v>-885.27110000000005</v>
      </c>
      <c r="L17" s="51">
        <v>-0.15054379121870801</v>
      </c>
      <c r="M17" s="51">
        <v>-71.4886907524712</v>
      </c>
      <c r="N17" s="50">
        <v>12308328.7105</v>
      </c>
      <c r="O17" s="50">
        <v>12308328.7105</v>
      </c>
      <c r="P17" s="50">
        <v>9625</v>
      </c>
      <c r="Q17" s="50">
        <v>9220</v>
      </c>
      <c r="R17" s="51">
        <v>4.3926247288503397</v>
      </c>
      <c r="S17" s="50">
        <v>45.958424716883101</v>
      </c>
      <c r="T17" s="50">
        <v>55.163380455531502</v>
      </c>
      <c r="U17" s="52">
        <v>-20.028875653057</v>
      </c>
    </row>
    <row r="18" spans="1:21" ht="12" thickBot="1" x14ac:dyDescent="0.2">
      <c r="A18" s="73"/>
      <c r="B18" s="62" t="s">
        <v>16</v>
      </c>
      <c r="C18" s="63"/>
      <c r="D18" s="50">
        <v>1431521.6799000001</v>
      </c>
      <c r="E18" s="50">
        <v>1485105</v>
      </c>
      <c r="F18" s="51">
        <v>96.391950730756406</v>
      </c>
      <c r="G18" s="50">
        <v>1513180.4428000001</v>
      </c>
      <c r="H18" s="51">
        <v>-5.3964986983904097</v>
      </c>
      <c r="I18" s="50">
        <v>240680.64840000001</v>
      </c>
      <c r="J18" s="51">
        <v>16.812923742573901</v>
      </c>
      <c r="K18" s="50">
        <v>227222.89780000001</v>
      </c>
      <c r="L18" s="51">
        <v>15.0162460056347</v>
      </c>
      <c r="M18" s="51">
        <v>5.9227088160126E-2</v>
      </c>
      <c r="N18" s="50">
        <v>20826815.736200001</v>
      </c>
      <c r="O18" s="50">
        <v>20826815.736200001</v>
      </c>
      <c r="P18" s="50">
        <v>68207</v>
      </c>
      <c r="Q18" s="50">
        <v>56729</v>
      </c>
      <c r="R18" s="51">
        <v>20.233037776093401</v>
      </c>
      <c r="S18" s="50">
        <v>20.9878997742167</v>
      </c>
      <c r="T18" s="50">
        <v>21.127583486400301</v>
      </c>
      <c r="U18" s="52">
        <v>-0.665544021489622</v>
      </c>
    </row>
    <row r="19" spans="1:21" ht="12" thickBot="1" x14ac:dyDescent="0.2">
      <c r="A19" s="73"/>
      <c r="B19" s="62" t="s">
        <v>17</v>
      </c>
      <c r="C19" s="63"/>
      <c r="D19" s="50">
        <v>667890.80489999999</v>
      </c>
      <c r="E19" s="50">
        <v>473544</v>
      </c>
      <c r="F19" s="51">
        <v>141.040918035072</v>
      </c>
      <c r="G19" s="50">
        <v>509883.34769999998</v>
      </c>
      <c r="H19" s="51">
        <v>30.988942453748599</v>
      </c>
      <c r="I19" s="50">
        <v>46491.793400000002</v>
      </c>
      <c r="J19" s="51">
        <v>6.9609871941508397</v>
      </c>
      <c r="K19" s="50">
        <v>49193.3632</v>
      </c>
      <c r="L19" s="51">
        <v>9.6479642690633405</v>
      </c>
      <c r="M19" s="51">
        <v>-5.4917363324327E-2</v>
      </c>
      <c r="N19" s="50">
        <v>9846632.1093000006</v>
      </c>
      <c r="O19" s="50">
        <v>9846632.1093000006</v>
      </c>
      <c r="P19" s="50">
        <v>13900</v>
      </c>
      <c r="Q19" s="50">
        <v>11160</v>
      </c>
      <c r="R19" s="51">
        <v>24.5519713261649</v>
      </c>
      <c r="S19" s="50">
        <v>48.049698194244598</v>
      </c>
      <c r="T19" s="50">
        <v>38.6048183243728</v>
      </c>
      <c r="U19" s="52">
        <v>19.656481153513599</v>
      </c>
    </row>
    <row r="20" spans="1:21" ht="12" thickBot="1" x14ac:dyDescent="0.2">
      <c r="A20" s="73"/>
      <c r="B20" s="62" t="s">
        <v>18</v>
      </c>
      <c r="C20" s="63"/>
      <c r="D20" s="50">
        <v>955216.61620000005</v>
      </c>
      <c r="E20" s="50">
        <v>879354</v>
      </c>
      <c r="F20" s="51">
        <v>108.62708490551</v>
      </c>
      <c r="G20" s="50">
        <v>1062726.9262999999</v>
      </c>
      <c r="H20" s="51">
        <v>-10.1164567716666</v>
      </c>
      <c r="I20" s="50">
        <v>83371.864100000006</v>
      </c>
      <c r="J20" s="51">
        <v>8.7280583991164509</v>
      </c>
      <c r="K20" s="50">
        <v>42189.112399999998</v>
      </c>
      <c r="L20" s="51">
        <v>3.9698921101854499</v>
      </c>
      <c r="M20" s="51">
        <v>0.976146435827837</v>
      </c>
      <c r="N20" s="50">
        <v>13909177.090600001</v>
      </c>
      <c r="O20" s="50">
        <v>13909177.090600001</v>
      </c>
      <c r="P20" s="50">
        <v>39586</v>
      </c>
      <c r="Q20" s="50">
        <v>34291</v>
      </c>
      <c r="R20" s="51">
        <v>15.441369455542301</v>
      </c>
      <c r="S20" s="50">
        <v>24.130162587783602</v>
      </c>
      <c r="T20" s="50">
        <v>28.720994085911801</v>
      </c>
      <c r="U20" s="52">
        <v>-19.025282077678199</v>
      </c>
    </row>
    <row r="21" spans="1:21" ht="12" thickBot="1" x14ac:dyDescent="0.2">
      <c r="A21" s="73"/>
      <c r="B21" s="62" t="s">
        <v>19</v>
      </c>
      <c r="C21" s="63"/>
      <c r="D21" s="50">
        <v>349889.98369999998</v>
      </c>
      <c r="E21" s="50">
        <v>341998</v>
      </c>
      <c r="F21" s="51">
        <v>102.30761106790099</v>
      </c>
      <c r="G21" s="50">
        <v>313464.65669999999</v>
      </c>
      <c r="H21" s="51">
        <v>11.620234122554001</v>
      </c>
      <c r="I21" s="50">
        <v>44474.111700000001</v>
      </c>
      <c r="J21" s="51">
        <v>12.7108844985207</v>
      </c>
      <c r="K21" s="50">
        <v>39992.897400000002</v>
      </c>
      <c r="L21" s="51">
        <v>12.7583434193269</v>
      </c>
      <c r="M21" s="51">
        <v>0.112050253703299</v>
      </c>
      <c r="N21" s="50">
        <v>3793252.5767000001</v>
      </c>
      <c r="O21" s="50">
        <v>3793252.5767000001</v>
      </c>
      <c r="P21" s="50">
        <v>30674</v>
      </c>
      <c r="Q21" s="50">
        <v>27343</v>
      </c>
      <c r="R21" s="51">
        <v>12.1822769995977</v>
      </c>
      <c r="S21" s="50">
        <v>11.406728294320899</v>
      </c>
      <c r="T21" s="50">
        <v>12.918482481805199</v>
      </c>
      <c r="U21" s="52">
        <v>-13.2531796013494</v>
      </c>
    </row>
    <row r="22" spans="1:21" ht="12" thickBot="1" x14ac:dyDescent="0.2">
      <c r="A22" s="73"/>
      <c r="B22" s="62" t="s">
        <v>20</v>
      </c>
      <c r="C22" s="63"/>
      <c r="D22" s="50">
        <v>933419.41689999995</v>
      </c>
      <c r="E22" s="50">
        <v>965612</v>
      </c>
      <c r="F22" s="51">
        <v>96.666095377853594</v>
      </c>
      <c r="G22" s="50">
        <v>828936.76240000001</v>
      </c>
      <c r="H22" s="51">
        <v>12.604418001379701</v>
      </c>
      <c r="I22" s="50">
        <v>132787.3897</v>
      </c>
      <c r="J22" s="51">
        <v>14.225908235442899</v>
      </c>
      <c r="K22" s="50">
        <v>96159.226699999999</v>
      </c>
      <c r="L22" s="51">
        <v>11.600309102179599</v>
      </c>
      <c r="M22" s="51">
        <v>0.38091158027168298</v>
      </c>
      <c r="N22" s="50">
        <v>9674805.3486000001</v>
      </c>
      <c r="O22" s="50">
        <v>9674805.3486000001</v>
      </c>
      <c r="P22" s="50">
        <v>56547</v>
      </c>
      <c r="Q22" s="50">
        <v>55742</v>
      </c>
      <c r="R22" s="51">
        <v>1.4441534211187199</v>
      </c>
      <c r="S22" s="50">
        <v>16.506966185650899</v>
      </c>
      <c r="T22" s="50">
        <v>16.5937311255427</v>
      </c>
      <c r="U22" s="52">
        <v>-0.52562620481543598</v>
      </c>
    </row>
    <row r="23" spans="1:21" ht="12" thickBot="1" x14ac:dyDescent="0.2">
      <c r="A23" s="73"/>
      <c r="B23" s="62" t="s">
        <v>21</v>
      </c>
      <c r="C23" s="63"/>
      <c r="D23" s="50">
        <v>2393645.5120999999</v>
      </c>
      <c r="E23" s="50">
        <v>1649388</v>
      </c>
      <c r="F23" s="51">
        <v>145.12325250941601</v>
      </c>
      <c r="G23" s="50">
        <v>1710942.9408</v>
      </c>
      <c r="H23" s="51">
        <v>39.902123853457297</v>
      </c>
      <c r="I23" s="50">
        <v>221014.29010000001</v>
      </c>
      <c r="J23" s="51">
        <v>9.2333759941796494</v>
      </c>
      <c r="K23" s="50">
        <v>166903.16899999999</v>
      </c>
      <c r="L23" s="51">
        <v>9.7550400437059395</v>
      </c>
      <c r="M23" s="51">
        <v>0.324206672792414</v>
      </c>
      <c r="N23" s="50">
        <v>29118524.927999999</v>
      </c>
      <c r="O23" s="50">
        <v>29118524.927999999</v>
      </c>
      <c r="P23" s="50">
        <v>79440</v>
      </c>
      <c r="Q23" s="50">
        <v>62553</v>
      </c>
      <c r="R23" s="51">
        <v>26.996307131552399</v>
      </c>
      <c r="S23" s="50">
        <v>30.131489326535799</v>
      </c>
      <c r="T23" s="50">
        <v>30.1976231739485</v>
      </c>
      <c r="U23" s="52">
        <v>-0.21948416387935199</v>
      </c>
    </row>
    <row r="24" spans="1:21" ht="12" thickBot="1" x14ac:dyDescent="0.2">
      <c r="A24" s="73"/>
      <c r="B24" s="62" t="s">
        <v>22</v>
      </c>
      <c r="C24" s="63"/>
      <c r="D24" s="50">
        <v>230277.13329999999</v>
      </c>
      <c r="E24" s="50">
        <v>204289</v>
      </c>
      <c r="F24" s="51">
        <v>112.72125924548099</v>
      </c>
      <c r="G24" s="50">
        <v>240577.76029999999</v>
      </c>
      <c r="H24" s="51">
        <v>-4.2816206232675702</v>
      </c>
      <c r="I24" s="50">
        <v>42231.515099999997</v>
      </c>
      <c r="J24" s="51">
        <v>18.339430622050401</v>
      </c>
      <c r="K24" s="50">
        <v>41501.296499999997</v>
      </c>
      <c r="L24" s="51">
        <v>17.250678719532502</v>
      </c>
      <c r="M24" s="51">
        <v>1.7595079228429001E-2</v>
      </c>
      <c r="N24" s="50">
        <v>2526780.2760999999</v>
      </c>
      <c r="O24" s="50">
        <v>2526780.2760999999</v>
      </c>
      <c r="P24" s="50">
        <v>24730</v>
      </c>
      <c r="Q24" s="50">
        <v>23282</v>
      </c>
      <c r="R24" s="51">
        <v>6.2193969590241398</v>
      </c>
      <c r="S24" s="50">
        <v>9.3116511645774391</v>
      </c>
      <c r="T24" s="50">
        <v>9.1317998453741094</v>
      </c>
      <c r="U24" s="52">
        <v>1.9314653870142899</v>
      </c>
    </row>
    <row r="25" spans="1:21" ht="12" thickBot="1" x14ac:dyDescent="0.2">
      <c r="A25" s="73"/>
      <c r="B25" s="62" t="s">
        <v>23</v>
      </c>
      <c r="C25" s="63"/>
      <c r="D25" s="50">
        <v>324512.2732</v>
      </c>
      <c r="E25" s="50">
        <v>229657</v>
      </c>
      <c r="F25" s="51">
        <v>141.303018501504</v>
      </c>
      <c r="G25" s="50">
        <v>283260.96380000003</v>
      </c>
      <c r="H25" s="51">
        <v>14.5630053808353</v>
      </c>
      <c r="I25" s="50">
        <v>26120.430400000001</v>
      </c>
      <c r="J25" s="51">
        <v>8.0491348269905707</v>
      </c>
      <c r="K25" s="50">
        <v>28493.602500000001</v>
      </c>
      <c r="L25" s="51">
        <v>10.059134911409201</v>
      </c>
      <c r="M25" s="51">
        <v>-8.3287892431292004E-2</v>
      </c>
      <c r="N25" s="50">
        <v>5371635.2955</v>
      </c>
      <c r="O25" s="50">
        <v>5371635.2955</v>
      </c>
      <c r="P25" s="50">
        <v>17242</v>
      </c>
      <c r="Q25" s="50">
        <v>15831</v>
      </c>
      <c r="R25" s="51">
        <v>8.9128924262522808</v>
      </c>
      <c r="S25" s="50">
        <v>18.821034288365599</v>
      </c>
      <c r="T25" s="50">
        <v>20.092856724148799</v>
      </c>
      <c r="U25" s="52">
        <v>-6.7574524135976501</v>
      </c>
    </row>
    <row r="26" spans="1:21" ht="12" thickBot="1" x14ac:dyDescent="0.2">
      <c r="A26" s="73"/>
      <c r="B26" s="62" t="s">
        <v>24</v>
      </c>
      <c r="C26" s="63"/>
      <c r="D26" s="50">
        <v>679885.94539999997</v>
      </c>
      <c r="E26" s="50">
        <v>450446</v>
      </c>
      <c r="F26" s="51">
        <v>150.936171128171</v>
      </c>
      <c r="G26" s="50">
        <v>525814.36880000005</v>
      </c>
      <c r="H26" s="51">
        <v>29.301515086325701</v>
      </c>
      <c r="I26" s="50">
        <v>128841.24099999999</v>
      </c>
      <c r="J26" s="51">
        <v>18.9504198272842</v>
      </c>
      <c r="K26" s="50">
        <v>120874.4685</v>
      </c>
      <c r="L26" s="51">
        <v>22.9880497134106</v>
      </c>
      <c r="M26" s="51">
        <v>6.5909472851166995E-2</v>
      </c>
      <c r="N26" s="50">
        <v>5733050.0812999997</v>
      </c>
      <c r="O26" s="50">
        <v>5733050.0812999997</v>
      </c>
      <c r="P26" s="50">
        <v>52652</v>
      </c>
      <c r="Q26" s="50">
        <v>44529</v>
      </c>
      <c r="R26" s="51">
        <v>18.242044510319101</v>
      </c>
      <c r="S26" s="50">
        <v>12.9128227873585</v>
      </c>
      <c r="T26" s="50">
        <v>13.500991077724599</v>
      </c>
      <c r="U26" s="52">
        <v>-4.5549164582505597</v>
      </c>
    </row>
    <row r="27" spans="1:21" ht="12" thickBot="1" x14ac:dyDescent="0.2">
      <c r="A27" s="73"/>
      <c r="B27" s="62" t="s">
        <v>25</v>
      </c>
      <c r="C27" s="63"/>
      <c r="D27" s="50">
        <v>248976.4002</v>
      </c>
      <c r="E27" s="50">
        <v>190952</v>
      </c>
      <c r="F27" s="51">
        <v>130.38690361975799</v>
      </c>
      <c r="G27" s="50">
        <v>220729.57930000001</v>
      </c>
      <c r="H27" s="51">
        <v>12.797025658989201</v>
      </c>
      <c r="I27" s="50">
        <v>71643.333499999993</v>
      </c>
      <c r="J27" s="51">
        <v>28.775150352583498</v>
      </c>
      <c r="K27" s="50">
        <v>64624.744400000003</v>
      </c>
      <c r="L27" s="51">
        <v>29.277790772285499</v>
      </c>
      <c r="M27" s="51">
        <v>0.10860528989573801</v>
      </c>
      <c r="N27" s="50">
        <v>2254330.9182000002</v>
      </c>
      <c r="O27" s="50">
        <v>2254330.9182000002</v>
      </c>
      <c r="P27" s="50">
        <v>34058</v>
      </c>
      <c r="Q27" s="50">
        <v>30488</v>
      </c>
      <c r="R27" s="51">
        <v>11.709525059039599</v>
      </c>
      <c r="S27" s="50">
        <v>7.3103646779023999</v>
      </c>
      <c r="T27" s="50">
        <v>7.5844760692731601</v>
      </c>
      <c r="U27" s="52">
        <v>-3.7496267757932</v>
      </c>
    </row>
    <row r="28" spans="1:21" ht="12" thickBot="1" x14ac:dyDescent="0.2">
      <c r="A28" s="73"/>
      <c r="B28" s="62" t="s">
        <v>26</v>
      </c>
      <c r="C28" s="63"/>
      <c r="D28" s="50">
        <v>1002679.5315</v>
      </c>
      <c r="E28" s="50">
        <v>765005</v>
      </c>
      <c r="F28" s="51">
        <v>131.06836314795299</v>
      </c>
      <c r="G28" s="50">
        <v>953567.31610000005</v>
      </c>
      <c r="H28" s="51">
        <v>5.1503668981508497</v>
      </c>
      <c r="I28" s="50">
        <v>29169.541000000001</v>
      </c>
      <c r="J28" s="51">
        <v>2.9091589170432801</v>
      </c>
      <c r="K28" s="50">
        <v>49666.303099999997</v>
      </c>
      <c r="L28" s="51">
        <v>5.20847372402931</v>
      </c>
      <c r="M28" s="51">
        <v>-0.41268950617747902</v>
      </c>
      <c r="N28" s="50">
        <v>13967462.822699999</v>
      </c>
      <c r="O28" s="50">
        <v>13967462.822699999</v>
      </c>
      <c r="P28" s="50">
        <v>43408</v>
      </c>
      <c r="Q28" s="50">
        <v>39800</v>
      </c>
      <c r="R28" s="51">
        <v>9.0653266331658404</v>
      </c>
      <c r="S28" s="50">
        <v>23.098957139237001</v>
      </c>
      <c r="T28" s="50">
        <v>23.186533492462299</v>
      </c>
      <c r="U28" s="52">
        <v>-0.37913552848905002</v>
      </c>
    </row>
    <row r="29" spans="1:21" ht="12" thickBot="1" x14ac:dyDescent="0.2">
      <c r="A29" s="73"/>
      <c r="B29" s="62" t="s">
        <v>27</v>
      </c>
      <c r="C29" s="63"/>
      <c r="D29" s="50">
        <v>688976.22530000005</v>
      </c>
      <c r="E29" s="50">
        <v>538064</v>
      </c>
      <c r="F29" s="51">
        <v>128.04726302075599</v>
      </c>
      <c r="G29" s="50">
        <v>574424.64780000004</v>
      </c>
      <c r="H29" s="51">
        <v>19.941967660810398</v>
      </c>
      <c r="I29" s="50">
        <v>95118.877399999998</v>
      </c>
      <c r="J29" s="51">
        <v>13.8058286929397</v>
      </c>
      <c r="K29" s="50">
        <v>98481.396399999998</v>
      </c>
      <c r="L29" s="51">
        <v>17.1443542294321</v>
      </c>
      <c r="M29" s="51">
        <v>-3.4143697418165003E-2</v>
      </c>
      <c r="N29" s="50">
        <v>5354095.2193999998</v>
      </c>
      <c r="O29" s="50">
        <v>5354095.2193999998</v>
      </c>
      <c r="P29" s="50">
        <v>106648</v>
      </c>
      <c r="Q29" s="50">
        <v>96117</v>
      </c>
      <c r="R29" s="51">
        <v>10.956438507235999</v>
      </c>
      <c r="S29" s="50">
        <v>6.4602826616532898</v>
      </c>
      <c r="T29" s="50">
        <v>6.7748963690085997</v>
      </c>
      <c r="U29" s="52">
        <v>-4.8699681396727001</v>
      </c>
    </row>
    <row r="30" spans="1:21" ht="12" thickBot="1" x14ac:dyDescent="0.2">
      <c r="A30" s="73"/>
      <c r="B30" s="62" t="s">
        <v>28</v>
      </c>
      <c r="C30" s="63"/>
      <c r="D30" s="50">
        <v>836632.48670000001</v>
      </c>
      <c r="E30" s="50">
        <v>611325</v>
      </c>
      <c r="F30" s="51">
        <v>136.85559836420899</v>
      </c>
      <c r="G30" s="50">
        <v>703815.28110000002</v>
      </c>
      <c r="H30" s="51">
        <v>18.871031812838499</v>
      </c>
      <c r="I30" s="50">
        <v>105946.54760000001</v>
      </c>
      <c r="J30" s="51">
        <v>12.663451310370901</v>
      </c>
      <c r="K30" s="50">
        <v>129098.05250000001</v>
      </c>
      <c r="L30" s="51">
        <v>18.342604368895099</v>
      </c>
      <c r="M30" s="51">
        <v>-0.179332719988166</v>
      </c>
      <c r="N30" s="50">
        <v>8053037.4556</v>
      </c>
      <c r="O30" s="50">
        <v>8053037.4556</v>
      </c>
      <c r="P30" s="50">
        <v>60826</v>
      </c>
      <c r="Q30" s="50">
        <v>54951</v>
      </c>
      <c r="R30" s="51">
        <v>10.6913431966661</v>
      </c>
      <c r="S30" s="50">
        <v>13.754520874297199</v>
      </c>
      <c r="T30" s="50">
        <v>13.8523977234263</v>
      </c>
      <c r="U30" s="52">
        <v>-0.71159766322393403</v>
      </c>
    </row>
    <row r="31" spans="1:21" ht="12" thickBot="1" x14ac:dyDescent="0.2">
      <c r="A31" s="73"/>
      <c r="B31" s="62" t="s">
        <v>29</v>
      </c>
      <c r="C31" s="63"/>
      <c r="D31" s="50">
        <v>483561.7965</v>
      </c>
      <c r="E31" s="50">
        <v>978719</v>
      </c>
      <c r="F31" s="51">
        <v>49.407623281043897</v>
      </c>
      <c r="G31" s="50">
        <v>1287013.0037</v>
      </c>
      <c r="H31" s="51">
        <v>-62.4275904664661</v>
      </c>
      <c r="I31" s="50">
        <v>38117.240100000003</v>
      </c>
      <c r="J31" s="51">
        <v>7.8825995717385</v>
      </c>
      <c r="K31" s="50">
        <v>-18476.6191</v>
      </c>
      <c r="L31" s="51">
        <v>-1.43562023436298</v>
      </c>
      <c r="M31" s="51">
        <v>-3.0629986413477601</v>
      </c>
      <c r="N31" s="50">
        <v>41710261.847499996</v>
      </c>
      <c r="O31" s="50">
        <v>41710261.847499996</v>
      </c>
      <c r="P31" s="50">
        <v>21581</v>
      </c>
      <c r="Q31" s="50">
        <v>30654</v>
      </c>
      <c r="R31" s="51">
        <v>-29.598094865270401</v>
      </c>
      <c r="S31" s="50">
        <v>22.406829919836898</v>
      </c>
      <c r="T31" s="50">
        <v>110.218059969335</v>
      </c>
      <c r="U31" s="52">
        <v>-391.89492830379601</v>
      </c>
    </row>
    <row r="32" spans="1:21" ht="12" thickBot="1" x14ac:dyDescent="0.2">
      <c r="A32" s="73"/>
      <c r="B32" s="62" t="s">
        <v>30</v>
      </c>
      <c r="C32" s="63"/>
      <c r="D32" s="50">
        <v>114841.68799999999</v>
      </c>
      <c r="E32" s="50">
        <v>137378</v>
      </c>
      <c r="F32" s="51">
        <v>83.595399554513804</v>
      </c>
      <c r="G32" s="50">
        <v>116683.0033</v>
      </c>
      <c r="H32" s="51">
        <v>-1.5780492856066199</v>
      </c>
      <c r="I32" s="50">
        <v>34455.105000000003</v>
      </c>
      <c r="J32" s="51">
        <v>30.0022627671582</v>
      </c>
      <c r="K32" s="50">
        <v>31837.915199999999</v>
      </c>
      <c r="L32" s="51">
        <v>27.285820813287199</v>
      </c>
      <c r="M32" s="51">
        <v>8.2203554584503999E-2</v>
      </c>
      <c r="N32" s="50">
        <v>929051.5122</v>
      </c>
      <c r="O32" s="50">
        <v>929051.5122</v>
      </c>
      <c r="P32" s="50">
        <v>25120</v>
      </c>
      <c r="Q32" s="50">
        <v>23919</v>
      </c>
      <c r="R32" s="51">
        <v>5.0211129227810503</v>
      </c>
      <c r="S32" s="50">
        <v>4.5717232484076398</v>
      </c>
      <c r="T32" s="50">
        <v>4.3999699862034403</v>
      </c>
      <c r="U32" s="52">
        <v>3.7568604412795401</v>
      </c>
    </row>
    <row r="33" spans="1:21" ht="12" thickBot="1" x14ac:dyDescent="0.2">
      <c r="A33" s="73"/>
      <c r="B33" s="62" t="s">
        <v>31</v>
      </c>
      <c r="C33" s="63"/>
      <c r="D33" s="53"/>
      <c r="E33" s="53"/>
      <c r="F33" s="53"/>
      <c r="G33" s="50">
        <v>23.077000000000002</v>
      </c>
      <c r="H33" s="53"/>
      <c r="I33" s="53"/>
      <c r="J33" s="53"/>
      <c r="K33" s="50">
        <v>4.4943999999999997</v>
      </c>
      <c r="L33" s="51">
        <v>19.475668414438601</v>
      </c>
      <c r="M33" s="53"/>
      <c r="N33" s="53"/>
      <c r="O33" s="53"/>
      <c r="P33" s="53"/>
      <c r="Q33" s="53"/>
      <c r="R33" s="53"/>
      <c r="S33" s="53"/>
      <c r="T33" s="53"/>
      <c r="U33" s="54"/>
    </row>
    <row r="34" spans="1:21" ht="12" thickBot="1" x14ac:dyDescent="0.2">
      <c r="A34" s="73"/>
      <c r="B34" s="62" t="s">
        <v>36</v>
      </c>
      <c r="C34" s="63"/>
      <c r="D34" s="53"/>
      <c r="E34" s="53"/>
      <c r="F34" s="53"/>
      <c r="G34" s="50"/>
      <c r="H34" s="53"/>
      <c r="I34" s="53"/>
      <c r="J34" s="53"/>
      <c r="K34" s="50"/>
      <c r="L34" s="51"/>
      <c r="M34" s="53"/>
      <c r="N34" s="53"/>
      <c r="O34" s="53"/>
      <c r="P34" s="53"/>
      <c r="Q34" s="53"/>
      <c r="R34" s="53"/>
      <c r="S34" s="53"/>
      <c r="T34" s="53"/>
      <c r="U34" s="54"/>
    </row>
    <row r="35" spans="1:21" ht="12" thickBot="1" x14ac:dyDescent="0.2">
      <c r="A35" s="73"/>
      <c r="B35" s="62" t="s">
        <v>32</v>
      </c>
      <c r="C35" s="63"/>
      <c r="D35" s="50">
        <v>229046.3953</v>
      </c>
      <c r="E35" s="50">
        <v>137464</v>
      </c>
      <c r="F35" s="51">
        <v>166.622821465984</v>
      </c>
      <c r="G35" s="50">
        <v>214578.62849999999</v>
      </c>
      <c r="H35" s="51">
        <v>6.7424080865536897</v>
      </c>
      <c r="I35" s="50">
        <v>17480.108400000001</v>
      </c>
      <c r="J35" s="51">
        <v>7.6316889323252299</v>
      </c>
      <c r="K35" s="50">
        <v>27347.305799999998</v>
      </c>
      <c r="L35" s="51">
        <v>12.7446549505744</v>
      </c>
      <c r="M35" s="51">
        <v>-0.36081058485841799</v>
      </c>
      <c r="N35" s="50">
        <v>2913479.3399</v>
      </c>
      <c r="O35" s="50">
        <v>2913479.3399</v>
      </c>
      <c r="P35" s="50">
        <v>13247</v>
      </c>
      <c r="Q35" s="50">
        <v>13587</v>
      </c>
      <c r="R35" s="51">
        <v>-2.5023919923456202</v>
      </c>
      <c r="S35" s="50">
        <v>17.2904352155205</v>
      </c>
      <c r="T35" s="50">
        <v>20.473830713181702</v>
      </c>
      <c r="U35" s="52">
        <v>-18.4113092468818</v>
      </c>
    </row>
    <row r="36" spans="1:21" ht="12" thickBot="1" x14ac:dyDescent="0.2">
      <c r="A36" s="73"/>
      <c r="B36" s="62" t="s">
        <v>37</v>
      </c>
      <c r="C36" s="63"/>
      <c r="D36" s="53"/>
      <c r="E36" s="50">
        <v>161595</v>
      </c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4"/>
    </row>
    <row r="37" spans="1:21" ht="12" thickBot="1" x14ac:dyDescent="0.2">
      <c r="A37" s="73"/>
      <c r="B37" s="62" t="s">
        <v>38</v>
      </c>
      <c r="C37" s="63"/>
      <c r="D37" s="53"/>
      <c r="E37" s="50">
        <v>104699</v>
      </c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4"/>
    </row>
    <row r="38" spans="1:21" ht="12" thickBot="1" x14ac:dyDescent="0.2">
      <c r="A38" s="73"/>
      <c r="B38" s="62" t="s">
        <v>39</v>
      </c>
      <c r="C38" s="63"/>
      <c r="D38" s="53"/>
      <c r="E38" s="50">
        <v>86953</v>
      </c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4"/>
    </row>
    <row r="39" spans="1:21" ht="12" thickBot="1" x14ac:dyDescent="0.2">
      <c r="A39" s="73"/>
      <c r="B39" s="62" t="s">
        <v>33</v>
      </c>
      <c r="C39" s="63"/>
      <c r="D39" s="50">
        <v>158066.23879999999</v>
      </c>
      <c r="E39" s="50">
        <v>82615</v>
      </c>
      <c r="F39" s="51">
        <v>191.328740301398</v>
      </c>
      <c r="G39" s="50">
        <v>190987.1784</v>
      </c>
      <c r="H39" s="51">
        <v>-17.237251147326202</v>
      </c>
      <c r="I39" s="50">
        <v>8335.4344000000001</v>
      </c>
      <c r="J39" s="51">
        <v>5.27338061769583</v>
      </c>
      <c r="K39" s="50">
        <v>8317.2360000000008</v>
      </c>
      <c r="L39" s="51">
        <v>4.3548661589107001</v>
      </c>
      <c r="M39" s="51">
        <v>2.188034582643E-3</v>
      </c>
      <c r="N39" s="50">
        <v>2210049.1505</v>
      </c>
      <c r="O39" s="50">
        <v>2210049.1505</v>
      </c>
      <c r="P39" s="50">
        <v>275</v>
      </c>
      <c r="Q39" s="50">
        <v>253</v>
      </c>
      <c r="R39" s="51">
        <v>8.6956521739130395</v>
      </c>
      <c r="S39" s="50">
        <v>574.78632290909104</v>
      </c>
      <c r="T39" s="50">
        <v>661.71750869565199</v>
      </c>
      <c r="U39" s="52">
        <v>-15.1240873906999</v>
      </c>
    </row>
    <row r="40" spans="1:21" ht="12" thickBot="1" x14ac:dyDescent="0.2">
      <c r="A40" s="73"/>
      <c r="B40" s="62" t="s">
        <v>34</v>
      </c>
      <c r="C40" s="63"/>
      <c r="D40" s="50">
        <v>475762.152</v>
      </c>
      <c r="E40" s="50">
        <v>288242</v>
      </c>
      <c r="F40" s="51">
        <v>165.05649835901801</v>
      </c>
      <c r="G40" s="50">
        <v>474205.94760000001</v>
      </c>
      <c r="H40" s="51">
        <v>0.32817057817939899</v>
      </c>
      <c r="I40" s="50">
        <v>31325.511500000001</v>
      </c>
      <c r="J40" s="51">
        <v>6.5842798483053802</v>
      </c>
      <c r="K40" s="50">
        <v>28076.460599999999</v>
      </c>
      <c r="L40" s="51">
        <v>5.92073143369407</v>
      </c>
      <c r="M40" s="51">
        <v>0.11572152723552299</v>
      </c>
      <c r="N40" s="50">
        <v>5377375.2945999997</v>
      </c>
      <c r="O40" s="50">
        <v>5377375.2945999997</v>
      </c>
      <c r="P40" s="50">
        <v>2431</v>
      </c>
      <c r="Q40" s="50">
        <v>2336</v>
      </c>
      <c r="R40" s="51">
        <v>4.0667808219178001</v>
      </c>
      <c r="S40" s="50">
        <v>195.706356232003</v>
      </c>
      <c r="T40" s="50">
        <v>199.648595633562</v>
      </c>
      <c r="U40" s="52">
        <v>-2.0143645190987201</v>
      </c>
    </row>
    <row r="41" spans="1:21" ht="12" thickBot="1" x14ac:dyDescent="0.2">
      <c r="A41" s="73"/>
      <c r="B41" s="62" t="s">
        <v>40</v>
      </c>
      <c r="C41" s="63"/>
      <c r="D41" s="53"/>
      <c r="E41" s="50">
        <v>69538</v>
      </c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4"/>
    </row>
    <row r="42" spans="1:21" ht="12" thickBot="1" x14ac:dyDescent="0.2">
      <c r="A42" s="73"/>
      <c r="B42" s="62" t="s">
        <v>41</v>
      </c>
      <c r="C42" s="63"/>
      <c r="D42" s="53"/>
      <c r="E42" s="50">
        <v>14622</v>
      </c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4"/>
    </row>
    <row r="43" spans="1:21" ht="12" thickBot="1" x14ac:dyDescent="0.2">
      <c r="A43" s="73"/>
      <c r="B43" s="62" t="s">
        <v>71</v>
      </c>
      <c r="C43" s="63"/>
      <c r="D43" s="53"/>
      <c r="E43" s="50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4"/>
    </row>
    <row r="44" spans="1:21" ht="12" thickBot="1" x14ac:dyDescent="0.2">
      <c r="A44" s="74"/>
      <c r="B44" s="62" t="s">
        <v>35</v>
      </c>
      <c r="C44" s="63"/>
      <c r="D44" s="55">
        <v>22209.643800000002</v>
      </c>
      <c r="E44" s="55">
        <v>18920</v>
      </c>
      <c r="F44" s="56">
        <v>117.387123678647</v>
      </c>
      <c r="G44" s="55">
        <v>31156.09</v>
      </c>
      <c r="H44" s="56">
        <v>-28.714919619246199</v>
      </c>
      <c r="I44" s="55">
        <v>2052.5308</v>
      </c>
      <c r="J44" s="56">
        <v>9.2416196247145592</v>
      </c>
      <c r="K44" s="55">
        <v>4672.5862999999999</v>
      </c>
      <c r="L44" s="56">
        <v>14.9973449813504</v>
      </c>
      <c r="M44" s="56">
        <v>-0.56072918332187904</v>
      </c>
      <c r="N44" s="55">
        <v>117158.9825</v>
      </c>
      <c r="O44" s="55">
        <v>117158.9825</v>
      </c>
      <c r="P44" s="55">
        <v>26</v>
      </c>
      <c r="Q44" s="55">
        <v>23</v>
      </c>
      <c r="R44" s="56">
        <v>13.0434782608696</v>
      </c>
      <c r="S44" s="55">
        <v>854.21706923076897</v>
      </c>
      <c r="T44" s="55">
        <v>379.429213043478</v>
      </c>
      <c r="U44" s="57">
        <v>55.581639994017202</v>
      </c>
    </row>
  </sheetData>
  <mergeCells count="42">
    <mergeCell ref="B36:C36"/>
    <mergeCell ref="B31:C31"/>
    <mergeCell ref="B32:C32"/>
    <mergeCell ref="B33:C33"/>
    <mergeCell ref="B34:C34"/>
    <mergeCell ref="B35:C35"/>
    <mergeCell ref="B43:C43"/>
    <mergeCell ref="B44:C44"/>
    <mergeCell ref="B37:C37"/>
    <mergeCell ref="B38:C38"/>
    <mergeCell ref="B39:C39"/>
    <mergeCell ref="B40:C40"/>
    <mergeCell ref="B41:C41"/>
    <mergeCell ref="B42:C42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6" workbookViewId="0">
      <selection activeCell="B32" sqref="B32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65456</v>
      </c>
      <c r="D2" s="32">
        <v>701512.62365128205</v>
      </c>
      <c r="E2" s="32">
        <v>533501.17432307696</v>
      </c>
      <c r="F2" s="32">
        <v>168011.449328205</v>
      </c>
      <c r="G2" s="32">
        <v>533501.17432307696</v>
      </c>
      <c r="H2" s="32">
        <v>0.23949882534362299</v>
      </c>
    </row>
    <row r="3" spans="1:8" ht="14.25" x14ac:dyDescent="0.2">
      <c r="A3" s="32">
        <v>2</v>
      </c>
      <c r="B3" s="33">
        <v>13</v>
      </c>
      <c r="C3" s="32">
        <v>8865.7540000000008</v>
      </c>
      <c r="D3" s="32">
        <v>70972.408712517994</v>
      </c>
      <c r="E3" s="32">
        <v>54111.725778155997</v>
      </c>
      <c r="F3" s="32">
        <v>16860.682934362001</v>
      </c>
      <c r="G3" s="32">
        <v>54111.725778155997</v>
      </c>
      <c r="H3" s="32">
        <v>0.237566728257148</v>
      </c>
    </row>
    <row r="4" spans="1:8" ht="14.25" x14ac:dyDescent="0.2">
      <c r="A4" s="32">
        <v>3</v>
      </c>
      <c r="B4" s="33">
        <v>14</v>
      </c>
      <c r="C4" s="32">
        <v>99272</v>
      </c>
      <c r="D4" s="32">
        <v>98952.379933333301</v>
      </c>
      <c r="E4" s="32">
        <v>71787.696046153796</v>
      </c>
      <c r="F4" s="32">
        <v>27164.683887179501</v>
      </c>
      <c r="G4" s="32">
        <v>71787.696046153796</v>
      </c>
      <c r="H4" s="32">
        <v>0.274522794757246</v>
      </c>
    </row>
    <row r="5" spans="1:8" ht="14.25" x14ac:dyDescent="0.2">
      <c r="A5" s="32">
        <v>4</v>
      </c>
      <c r="B5" s="33">
        <v>15</v>
      </c>
      <c r="C5" s="32">
        <v>3794</v>
      </c>
      <c r="D5" s="32">
        <v>66401.895874359005</v>
      </c>
      <c r="E5" s="32">
        <v>50227.0505683761</v>
      </c>
      <c r="F5" s="32">
        <v>16174.845305982901</v>
      </c>
      <c r="G5" s="32">
        <v>50227.0505683761</v>
      </c>
      <c r="H5" s="32">
        <v>0.243590112797198</v>
      </c>
    </row>
    <row r="6" spans="1:8" ht="14.25" x14ac:dyDescent="0.2">
      <c r="A6" s="32">
        <v>5</v>
      </c>
      <c r="B6" s="33">
        <v>16</v>
      </c>
      <c r="C6" s="32">
        <v>3371</v>
      </c>
      <c r="D6" s="32">
        <v>228293.700819658</v>
      </c>
      <c r="E6" s="32">
        <v>224292.23671453001</v>
      </c>
      <c r="F6" s="32">
        <v>4001.4641051282101</v>
      </c>
      <c r="G6" s="32">
        <v>224292.23671453001</v>
      </c>
      <c r="H6" s="32">
        <v>1.7527702651284199E-2</v>
      </c>
    </row>
    <row r="7" spans="1:8" ht="14.25" x14ac:dyDescent="0.2">
      <c r="A7" s="32">
        <v>6</v>
      </c>
      <c r="B7" s="33">
        <v>17</v>
      </c>
      <c r="C7" s="32">
        <v>16003</v>
      </c>
      <c r="D7" s="32">
        <v>292067.82192307699</v>
      </c>
      <c r="E7" s="32">
        <v>231541.400207692</v>
      </c>
      <c r="F7" s="32">
        <v>60526.421715384597</v>
      </c>
      <c r="G7" s="32">
        <v>231541.400207692</v>
      </c>
      <c r="H7" s="32">
        <v>0.207234132527361</v>
      </c>
    </row>
    <row r="8" spans="1:8" ht="14.25" x14ac:dyDescent="0.2">
      <c r="A8" s="32">
        <v>7</v>
      </c>
      <c r="B8" s="33">
        <v>18</v>
      </c>
      <c r="C8" s="32">
        <v>63470</v>
      </c>
      <c r="D8" s="32">
        <v>135686.74664359001</v>
      </c>
      <c r="E8" s="32">
        <v>107392.728466667</v>
      </c>
      <c r="F8" s="32">
        <v>28294.018176923099</v>
      </c>
      <c r="G8" s="32">
        <v>107392.728466667</v>
      </c>
      <c r="H8" s="32">
        <v>0.208524552889778</v>
      </c>
    </row>
    <row r="9" spans="1:8" ht="14.25" x14ac:dyDescent="0.2">
      <c r="A9" s="32">
        <v>8</v>
      </c>
      <c r="B9" s="33">
        <v>19</v>
      </c>
      <c r="C9" s="32">
        <v>12987</v>
      </c>
      <c r="D9" s="32">
        <v>110351.74733504299</v>
      </c>
      <c r="E9" s="32">
        <v>108441.625697436</v>
      </c>
      <c r="F9" s="32">
        <v>1910.1216376068401</v>
      </c>
      <c r="G9" s="32">
        <v>108441.625697436</v>
      </c>
      <c r="H9" s="32">
        <v>1.7309391864973801E-2</v>
      </c>
    </row>
    <row r="10" spans="1:8" ht="14.25" x14ac:dyDescent="0.2">
      <c r="A10" s="32">
        <v>9</v>
      </c>
      <c r="B10" s="33">
        <v>21</v>
      </c>
      <c r="C10" s="32">
        <v>140286</v>
      </c>
      <c r="D10" s="32">
        <v>547462.80271282105</v>
      </c>
      <c r="E10" s="32">
        <v>520327.23554529902</v>
      </c>
      <c r="F10" s="32">
        <v>27135.5671675214</v>
      </c>
      <c r="G10" s="32">
        <v>520327.23554529902</v>
      </c>
      <c r="H10" s="37">
        <v>4.9566047287701698E-2</v>
      </c>
    </row>
    <row r="11" spans="1:8" ht="14.25" x14ac:dyDescent="0.2">
      <c r="A11" s="32">
        <v>10</v>
      </c>
      <c r="B11" s="33">
        <v>22</v>
      </c>
      <c r="C11" s="32">
        <v>24116</v>
      </c>
      <c r="D11" s="32">
        <v>442349.89911880298</v>
      </c>
      <c r="E11" s="32">
        <v>379948.23751709401</v>
      </c>
      <c r="F11" s="32">
        <v>62401.661601709398</v>
      </c>
      <c r="G11" s="32">
        <v>379948.23751709401</v>
      </c>
      <c r="H11" s="32">
        <v>0.141068556195036</v>
      </c>
    </row>
    <row r="12" spans="1:8" ht="14.25" x14ac:dyDescent="0.2">
      <c r="A12" s="32">
        <v>11</v>
      </c>
      <c r="B12" s="33">
        <v>23</v>
      </c>
      <c r="C12" s="32">
        <v>142683.97200000001</v>
      </c>
      <c r="D12" s="32">
        <v>1431521.6090871801</v>
      </c>
      <c r="E12" s="32">
        <v>1190841.0339367499</v>
      </c>
      <c r="F12" s="32">
        <v>240680.575150427</v>
      </c>
      <c r="G12" s="32">
        <v>1190841.0339367499</v>
      </c>
      <c r="H12" s="32">
        <v>0.16812919457352701</v>
      </c>
    </row>
    <row r="13" spans="1:8" ht="14.25" x14ac:dyDescent="0.2">
      <c r="A13" s="32">
        <v>12</v>
      </c>
      <c r="B13" s="33">
        <v>24</v>
      </c>
      <c r="C13" s="32">
        <v>26628.026000000002</v>
      </c>
      <c r="D13" s="32">
        <v>667890.84339487203</v>
      </c>
      <c r="E13" s="32">
        <v>621399.01398803398</v>
      </c>
      <c r="F13" s="32">
        <v>46491.829406837598</v>
      </c>
      <c r="G13" s="32">
        <v>621399.01398803398</v>
      </c>
      <c r="H13" s="32">
        <v>6.9609921840702096E-2</v>
      </c>
    </row>
    <row r="14" spans="1:8" ht="14.25" x14ac:dyDescent="0.2">
      <c r="A14" s="32">
        <v>13</v>
      </c>
      <c r="B14" s="33">
        <v>25</v>
      </c>
      <c r="C14" s="32">
        <v>84512</v>
      </c>
      <c r="D14" s="32">
        <v>955216.77320000005</v>
      </c>
      <c r="E14" s="32">
        <v>871844.75210000004</v>
      </c>
      <c r="F14" s="32">
        <v>83372.021099999998</v>
      </c>
      <c r="G14" s="32">
        <v>871844.75210000004</v>
      </c>
      <c r="H14" s="32">
        <v>8.7280734006273397E-2</v>
      </c>
    </row>
    <row r="15" spans="1:8" ht="14.25" x14ac:dyDescent="0.2">
      <c r="A15" s="32">
        <v>14</v>
      </c>
      <c r="B15" s="33">
        <v>26</v>
      </c>
      <c r="C15" s="32">
        <v>66570</v>
      </c>
      <c r="D15" s="32">
        <v>349889.43974501902</v>
      </c>
      <c r="E15" s="32">
        <v>305415.872000431</v>
      </c>
      <c r="F15" s="32">
        <v>44473.567744588203</v>
      </c>
      <c r="G15" s="32">
        <v>305415.872000431</v>
      </c>
      <c r="H15" s="32">
        <v>0.12710748794533</v>
      </c>
    </row>
    <row r="16" spans="1:8" ht="14.25" x14ac:dyDescent="0.2">
      <c r="A16" s="32">
        <v>15</v>
      </c>
      <c r="B16" s="33">
        <v>27</v>
      </c>
      <c r="C16" s="32">
        <v>117470.564</v>
      </c>
      <c r="D16" s="32">
        <v>933420.38300000003</v>
      </c>
      <c r="E16" s="32">
        <v>800632.02720000001</v>
      </c>
      <c r="F16" s="32">
        <v>132788.35579999999</v>
      </c>
      <c r="G16" s="32">
        <v>800632.02720000001</v>
      </c>
      <c r="H16" s="32">
        <v>0.142259970125379</v>
      </c>
    </row>
    <row r="17" spans="1:8" ht="14.25" x14ac:dyDescent="0.2">
      <c r="A17" s="32">
        <v>16</v>
      </c>
      <c r="B17" s="33">
        <v>29</v>
      </c>
      <c r="C17" s="32">
        <v>181667</v>
      </c>
      <c r="D17" s="32">
        <v>2393647.0824555601</v>
      </c>
      <c r="E17" s="32">
        <v>2172631.2509299102</v>
      </c>
      <c r="F17" s="32">
        <v>221015.831525641</v>
      </c>
      <c r="G17" s="32">
        <v>2172631.2509299102</v>
      </c>
      <c r="H17" s="32">
        <v>9.2334343331394106E-2</v>
      </c>
    </row>
    <row r="18" spans="1:8" ht="14.25" x14ac:dyDescent="0.2">
      <c r="A18" s="32">
        <v>17</v>
      </c>
      <c r="B18" s="33">
        <v>31</v>
      </c>
      <c r="C18" s="32">
        <v>24155.947</v>
      </c>
      <c r="D18" s="32">
        <v>230277.131554066</v>
      </c>
      <c r="E18" s="32">
        <v>188045.62529655299</v>
      </c>
      <c r="F18" s="32">
        <v>42231.506257512301</v>
      </c>
      <c r="G18" s="32">
        <v>188045.62529655299</v>
      </c>
      <c r="H18" s="32">
        <v>0.183394269211648</v>
      </c>
    </row>
    <row r="19" spans="1:8" ht="14.25" x14ac:dyDescent="0.2">
      <c r="A19" s="32">
        <v>18</v>
      </c>
      <c r="B19" s="33">
        <v>32</v>
      </c>
      <c r="C19" s="32">
        <v>19210.237000000001</v>
      </c>
      <c r="D19" s="32">
        <v>324512.27500592999</v>
      </c>
      <c r="E19" s="32">
        <v>298391.85121611302</v>
      </c>
      <c r="F19" s="32">
        <v>26120.423789816799</v>
      </c>
      <c r="G19" s="32">
        <v>298391.85121611302</v>
      </c>
      <c r="H19" s="32">
        <v>8.0491327452372793E-2</v>
      </c>
    </row>
    <row r="20" spans="1:8" ht="14.25" x14ac:dyDescent="0.2">
      <c r="A20" s="32">
        <v>19</v>
      </c>
      <c r="B20" s="33">
        <v>33</v>
      </c>
      <c r="C20" s="32">
        <v>41069.978999999999</v>
      </c>
      <c r="D20" s="32">
        <v>679885.91524843802</v>
      </c>
      <c r="E20" s="32">
        <v>551044.68399948103</v>
      </c>
      <c r="F20" s="32">
        <v>128841.231248957</v>
      </c>
      <c r="G20" s="32">
        <v>551044.68399948103</v>
      </c>
      <c r="H20" s="32">
        <v>0.18950419233479299</v>
      </c>
    </row>
    <row r="21" spans="1:8" ht="14.25" x14ac:dyDescent="0.2">
      <c r="A21" s="32">
        <v>20</v>
      </c>
      <c r="B21" s="33">
        <v>34</v>
      </c>
      <c r="C21" s="32">
        <v>40058.53</v>
      </c>
      <c r="D21" s="32">
        <v>248976.35591954499</v>
      </c>
      <c r="E21" s="32">
        <v>177333.06672977301</v>
      </c>
      <c r="F21" s="32">
        <v>71643.289189771196</v>
      </c>
      <c r="G21" s="32">
        <v>177333.06672977301</v>
      </c>
      <c r="H21" s="32">
        <v>0.28775137673282702</v>
      </c>
    </row>
    <row r="22" spans="1:8" ht="14.25" x14ac:dyDescent="0.2">
      <c r="A22" s="32">
        <v>21</v>
      </c>
      <c r="B22" s="33">
        <v>35</v>
      </c>
      <c r="C22" s="32">
        <v>47211.478999999999</v>
      </c>
      <c r="D22" s="32">
        <v>1002679.52754513</v>
      </c>
      <c r="E22" s="32">
        <v>973509.96302920405</v>
      </c>
      <c r="F22" s="32">
        <v>29169.5645159292</v>
      </c>
      <c r="G22" s="32">
        <v>973509.96302920405</v>
      </c>
      <c r="H22" s="32">
        <v>2.9091612738264699E-2</v>
      </c>
    </row>
    <row r="23" spans="1:8" ht="14.25" x14ac:dyDescent="0.2">
      <c r="A23" s="32">
        <v>22</v>
      </c>
      <c r="B23" s="33">
        <v>36</v>
      </c>
      <c r="C23" s="32">
        <v>161296.38800000001</v>
      </c>
      <c r="D23" s="32">
        <v>688976.22542035405</v>
      </c>
      <c r="E23" s="32">
        <v>593857.34068719402</v>
      </c>
      <c r="F23" s="32">
        <v>95118.884733160201</v>
      </c>
      <c r="G23" s="32">
        <v>593857.34068719402</v>
      </c>
      <c r="H23" s="32">
        <v>0.13805829754884</v>
      </c>
    </row>
    <row r="24" spans="1:8" ht="14.25" x14ac:dyDescent="0.2">
      <c r="A24" s="32">
        <v>23</v>
      </c>
      <c r="B24" s="33">
        <v>37</v>
      </c>
      <c r="C24" s="32">
        <v>89064.926000000007</v>
      </c>
      <c r="D24" s="32">
        <v>836632.49073805299</v>
      </c>
      <c r="E24" s="32">
        <v>730685.95168846101</v>
      </c>
      <c r="F24" s="32">
        <v>105946.539049592</v>
      </c>
      <c r="G24" s="32">
        <v>730685.95168846101</v>
      </c>
      <c r="H24" s="32">
        <v>0.126634502272472</v>
      </c>
    </row>
    <row r="25" spans="1:8" ht="14.25" x14ac:dyDescent="0.2">
      <c r="A25" s="32">
        <v>24</v>
      </c>
      <c r="B25" s="33">
        <v>38</v>
      </c>
      <c r="C25" s="32">
        <v>83732.478000000003</v>
      </c>
      <c r="D25" s="32">
        <v>483561.79994159302</v>
      </c>
      <c r="E25" s="32">
        <v>445444.56769911502</v>
      </c>
      <c r="F25" s="32">
        <v>38117.232242477898</v>
      </c>
      <c r="G25" s="32">
        <v>445444.56769911502</v>
      </c>
      <c r="H25" s="32">
        <v>7.8825978907105299E-2</v>
      </c>
    </row>
    <row r="26" spans="1:8" ht="14.25" x14ac:dyDescent="0.2">
      <c r="A26" s="32">
        <v>25</v>
      </c>
      <c r="B26" s="33">
        <v>39</v>
      </c>
      <c r="C26" s="32">
        <v>89037.028999999995</v>
      </c>
      <c r="D26" s="32">
        <v>114841.62027532001</v>
      </c>
      <c r="E26" s="32">
        <v>80386.592567386804</v>
      </c>
      <c r="F26" s="32">
        <v>34455.027707932699</v>
      </c>
      <c r="G26" s="32">
        <v>80386.592567386804</v>
      </c>
      <c r="H26" s="32">
        <v>0.300022131569816</v>
      </c>
    </row>
    <row r="27" spans="1:8" ht="14.25" x14ac:dyDescent="0.2">
      <c r="A27" s="32">
        <v>26</v>
      </c>
      <c r="B27" s="33">
        <v>42</v>
      </c>
      <c r="C27" s="32">
        <v>15173.23</v>
      </c>
      <c r="D27" s="32">
        <v>229046.3947</v>
      </c>
      <c r="E27" s="32">
        <v>211566.2763</v>
      </c>
      <c r="F27" s="32">
        <v>17480.118399999999</v>
      </c>
      <c r="G27" s="32">
        <v>211566.2763</v>
      </c>
      <c r="H27" s="32">
        <v>7.6316933182445798E-2</v>
      </c>
    </row>
    <row r="28" spans="1:8" ht="14.25" x14ac:dyDescent="0.2">
      <c r="A28" s="32">
        <v>27</v>
      </c>
      <c r="B28" s="33">
        <v>75</v>
      </c>
      <c r="C28" s="32">
        <v>288</v>
      </c>
      <c r="D28" s="32">
        <v>158066.23931623899</v>
      </c>
      <c r="E28" s="32">
        <v>149730.805555556</v>
      </c>
      <c r="F28" s="32">
        <v>8335.4337606837598</v>
      </c>
      <c r="G28" s="32">
        <v>149730.805555556</v>
      </c>
      <c r="H28" s="32">
        <v>5.2733801960121701E-2</v>
      </c>
    </row>
    <row r="29" spans="1:8" ht="14.25" x14ac:dyDescent="0.2">
      <c r="A29" s="32">
        <v>28</v>
      </c>
      <c r="B29" s="33">
        <v>76</v>
      </c>
      <c r="C29" s="32">
        <v>2641</v>
      </c>
      <c r="D29" s="32">
        <v>475762.14097692299</v>
      </c>
      <c r="E29" s="32">
        <v>444436.64609145297</v>
      </c>
      <c r="F29" s="32">
        <v>31325.4948854701</v>
      </c>
      <c r="G29" s="32">
        <v>444436.64609145297</v>
      </c>
      <c r="H29" s="32">
        <v>6.5842765086660301E-2</v>
      </c>
    </row>
    <row r="30" spans="1:8" ht="14.25" x14ac:dyDescent="0.2">
      <c r="A30" s="32">
        <v>29</v>
      </c>
      <c r="B30" s="33">
        <v>99</v>
      </c>
      <c r="C30" s="32">
        <v>26</v>
      </c>
      <c r="D30" s="32">
        <v>22209.643748581799</v>
      </c>
      <c r="E30" s="32">
        <v>20157.113002042199</v>
      </c>
      <c r="F30" s="32">
        <v>2052.5307465395999</v>
      </c>
      <c r="G30" s="32">
        <v>20157.113002042199</v>
      </c>
      <c r="H30" s="32">
        <v>9.2416194054020406E-2</v>
      </c>
    </row>
    <row r="31" spans="1:8" ht="14.25" x14ac:dyDescent="0.2">
      <c r="A31" s="32"/>
      <c r="B31" s="33">
        <v>9101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>
        <v>40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2015-01-08T00:37:20Z</dcterms:modified>
</cp:coreProperties>
</file>