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 activeTab="2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9" i="2" l="1"/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<sst xmlns="http://schemas.openxmlformats.org/spreadsheetml/2006/main" count="116" uniqueCount="73">
  <si>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</si>
  <si>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</si>
  <si>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</si>
  <si>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</si>
  <si>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</si>
  <si>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</si>
  <si>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</si>
  <si>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</si>
  <si>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</si>
  <si>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</si>
  <si>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</si>
  <si>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</si>
  <si>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</si>
  <si>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</si>
  <si>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</si>
  <si>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</si>
  <si>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</si>
  <si>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</si>
  <si>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</si>
  <si>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</si>
  <si>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</si>
  <si>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</si>
  <si>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</si>
  <si>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</si>
  <si>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</si>
  <si>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</si>
  <si>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</si>
  <si>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</si>
  <si>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</si>
  <si>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</si>
  <si>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</si>
  <si>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</si>
  <si>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</si>
  <si>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</si>
  <si>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</si>
  <si>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</si>
  <si>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</si>
  <si>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</si>
  <si>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</si>
  <si>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</si>
  <si>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</si>
  <si>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</si>
  <si>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</si>
  <si>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</si>
  <si>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</si>
  <si>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</si>
  <si>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</si>
  <si>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</si>
  <si>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</si>
  <si>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</si>
  <si>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</si>
  <si>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</si>
  <si>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</si>
  <si>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</si>
  <si>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</si>
  <si>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</si>
  <si>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</si>
  <si>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</si>
  <si>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</si>
  <si>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</si>
  <si>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</si>
  <si>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</si>
  <si>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</si>
  <si>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</si>
  <si>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</si>
  <si>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</si>
  <si>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</si>
  <si>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</si>
  <si>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</si>
  <si>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</si>
  <si>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</si>
  <si>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r>
      <t>910-</t>
    </r>
    <r>
      <rPr>
        <sz val="8"/>
        <color rgb="FF000000"/>
        <rFont val="宋体"/>
        <family val="3"/>
        <charset val="134"/>
      </rPr>
      <t>市场部</t>
    </r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</si>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</sst>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6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10 2" xfId="61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C39" sqref="C39:D3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19608629.925799999</v>
      </c>
      <c r="F3" s="25">
        <f>RA!I7</f>
        <v>2399154.4830999998</v>
      </c>
      <c r="G3" s="16">
        <f>E3-F3</f>
        <v>17209475.442699999</v>
      </c>
      <c r="H3" s="27">
        <f>RA!J7</f>
        <v>12.235196911658401</v>
      </c>
      <c r="I3" s="20">
        <f>SUM(I4:I40)</f>
        <v>19608636.415459894</v>
      </c>
      <c r="J3" s="21">
        <f>SUM(J4:J40)</f>
        <v>17209475.387391236</v>
      </c>
      <c r="K3" s="22">
        <f>E3-I3</f>
        <v>-6.4896598942577839</v>
      </c>
      <c r="L3" s="22">
        <f>G3-J3</f>
        <v>5.5308762937784195E-2</v>
      </c>
    </row>
    <row r="4" spans="1:13" x14ac:dyDescent="0.15">
      <c r="A4" s="41">
        <f>RA!A8</f>
        <v>42014</v>
      </c>
      <c r="B4" s="12">
        <v>12</v>
      </c>
      <c r="C4" s="38" t="s">
        <v>6</v>
      </c>
      <c r="D4" s="38"/>
      <c r="E4" s="15">
        <f>VLOOKUP(C4,RA!B8:D39,3,0)</f>
        <v>883684.15029999998</v>
      </c>
      <c r="F4" s="25">
        <f>VLOOKUP(C4,RA!B8:I43,8,0)</f>
        <v>209752.2078</v>
      </c>
      <c r="G4" s="16">
        <f t="shared" ref="G4:G40" si="0">E4-F4</f>
        <v>673931.9425</v>
      </c>
      <c r="H4" s="27">
        <f>RA!J8</f>
        <v>23.736106133485801</v>
      </c>
      <c r="I4" s="20">
        <f>VLOOKUP(B4,RMS!B:D,3,FALSE)</f>
        <v>883685.39008547005</v>
      </c>
      <c r="J4" s="21">
        <f>VLOOKUP(B4,RMS!B:E,4,FALSE)</f>
        <v>673931.96183589695</v>
      </c>
      <c r="K4" s="22">
        <f t="shared" ref="K4:K40" si="1">E4-I4</f>
        <v>-1.2397854700684547</v>
      </c>
      <c r="L4" s="22">
        <f t="shared" ref="L4:L40" si="2">G4-J4</f>
        <v>-1.9335896940901875E-2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148010.05850000001</v>
      </c>
      <c r="F5" s="25">
        <f>VLOOKUP(C5,RA!B9:I44,8,0)</f>
        <v>34161.893499999998</v>
      </c>
      <c r="G5" s="16">
        <f t="shared" si="0"/>
        <v>113848.16500000001</v>
      </c>
      <c r="H5" s="27">
        <f>RA!J9</f>
        <v>23.0807918368602</v>
      </c>
      <c r="I5" s="20">
        <f>VLOOKUP(B5,RMS!B:D,3,FALSE)</f>
        <v>148010.12643532301</v>
      </c>
      <c r="J5" s="21">
        <f>VLOOKUP(B5,RMS!B:E,4,FALSE)</f>
        <v>113848.15699109</v>
      </c>
      <c r="K5" s="22">
        <f t="shared" si="1"/>
        <v>-6.7935322993434966E-2</v>
      </c>
      <c r="L5" s="22">
        <f t="shared" si="2"/>
        <v>8.0089100083569065E-3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191800.25409999999</v>
      </c>
      <c r="F6" s="25">
        <f>VLOOKUP(C6,RA!B10:I45,8,0)</f>
        <v>48316.760699999999</v>
      </c>
      <c r="G6" s="16">
        <f t="shared" si="0"/>
        <v>143483.49339999998</v>
      </c>
      <c r="H6" s="27">
        <f>RA!J10</f>
        <v>25.191187012092701</v>
      </c>
      <c r="I6" s="20">
        <f>VLOOKUP(B6,RMS!B:D,3,FALSE)</f>
        <v>191802.49890512801</v>
      </c>
      <c r="J6" s="21">
        <f>VLOOKUP(B6,RMS!B:E,4,FALSE)</f>
        <v>143483.49344700901</v>
      </c>
      <c r="K6" s="22">
        <f t="shared" si="1"/>
        <v>-2.2448051280225627</v>
      </c>
      <c r="L6" s="22">
        <f t="shared" si="2"/>
        <v>-4.7009030822664499E-5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77653.745699999999</v>
      </c>
      <c r="F7" s="25">
        <f>VLOOKUP(C7,RA!B11:I46,8,0)</f>
        <v>18271.215400000001</v>
      </c>
      <c r="G7" s="16">
        <f t="shared" si="0"/>
        <v>59382.530299999999</v>
      </c>
      <c r="H7" s="27">
        <f>RA!J11</f>
        <v>23.529084444409499</v>
      </c>
      <c r="I7" s="20">
        <f>VLOOKUP(B7,RMS!B:D,3,FALSE)</f>
        <v>77653.814741880298</v>
      </c>
      <c r="J7" s="21">
        <f>VLOOKUP(B7,RMS!B:E,4,FALSE)</f>
        <v>59382.530497435902</v>
      </c>
      <c r="K7" s="22">
        <f t="shared" si="1"/>
        <v>-6.9041880298755132E-2</v>
      </c>
      <c r="L7" s="22">
        <f t="shared" si="2"/>
        <v>-1.9743590382859111E-4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238485.42610000001</v>
      </c>
      <c r="F8" s="25">
        <f>VLOOKUP(C8,RA!B12:I47,8,0)</f>
        <v>22637.922200000001</v>
      </c>
      <c r="G8" s="16">
        <f t="shared" si="0"/>
        <v>215847.50390000001</v>
      </c>
      <c r="H8" s="27">
        <f>RA!J12</f>
        <v>9.4923713244043793</v>
      </c>
      <c r="I8" s="20">
        <f>VLOOKUP(B8,RMS!B:D,3,FALSE)</f>
        <v>238485.42107094001</v>
      </c>
      <c r="J8" s="21">
        <f>VLOOKUP(B8,RMS!B:E,4,FALSE)</f>
        <v>215847.504000855</v>
      </c>
      <c r="K8" s="22">
        <f t="shared" si="1"/>
        <v>5.0290600047446787E-3</v>
      </c>
      <c r="L8" s="22">
        <f t="shared" si="2"/>
        <v>-1.008549879770726E-4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373224.8382</v>
      </c>
      <c r="F9" s="25">
        <f>VLOOKUP(C9,RA!B13:I48,8,0)</f>
        <v>65763.645999999993</v>
      </c>
      <c r="G9" s="16">
        <f t="shared" si="0"/>
        <v>307461.19219999999</v>
      </c>
      <c r="H9" s="27">
        <f>RA!J13</f>
        <v>17.6203830155482</v>
      </c>
      <c r="I9" s="20">
        <f>VLOOKUP(B9,RMS!B:D,3,FALSE)</f>
        <v>373225.13907008502</v>
      </c>
      <c r="J9" s="21">
        <f>VLOOKUP(B9,RMS!B:E,4,FALSE)</f>
        <v>307461.19272051298</v>
      </c>
      <c r="K9" s="22">
        <f t="shared" si="1"/>
        <v>-0.30087008501868695</v>
      </c>
      <c r="L9" s="22">
        <f t="shared" si="2"/>
        <v>-5.205129855312407E-4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176059.09909999999</v>
      </c>
      <c r="F10" s="25">
        <f>VLOOKUP(C10,RA!B14:I49,8,0)</f>
        <v>32979.096799999999</v>
      </c>
      <c r="G10" s="16">
        <f t="shared" si="0"/>
        <v>143080.00229999999</v>
      </c>
      <c r="H10" s="27">
        <f>RA!J14</f>
        <v>18.731833213157699</v>
      </c>
      <c r="I10" s="20">
        <f>VLOOKUP(B10,RMS!B:D,3,FALSE)</f>
        <v>176059.094728205</v>
      </c>
      <c r="J10" s="21">
        <f>VLOOKUP(B10,RMS!B:E,4,FALSE)</f>
        <v>143080.00344786301</v>
      </c>
      <c r="K10" s="22">
        <f t="shared" si="1"/>
        <v>4.3717949884012341E-3</v>
      </c>
      <c r="L10" s="22">
        <f t="shared" si="2"/>
        <v>-1.147863018559292E-3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136334.74340000001</v>
      </c>
      <c r="F11" s="25">
        <f>VLOOKUP(C11,RA!B15:I50,8,0)</f>
        <v>-1423.2662</v>
      </c>
      <c r="G11" s="16">
        <f t="shared" si="0"/>
        <v>137758.00960000002</v>
      </c>
      <c r="H11" s="27">
        <f>RA!J15</f>
        <v>-1.04394974054721</v>
      </c>
      <c r="I11" s="20">
        <f>VLOOKUP(B11,RMS!B:D,3,FALSE)</f>
        <v>136334.95714273499</v>
      </c>
      <c r="J11" s="21">
        <f>VLOOKUP(B11,RMS!B:E,4,FALSE)</f>
        <v>137758.00886752101</v>
      </c>
      <c r="K11" s="22">
        <f t="shared" si="1"/>
        <v>-0.21374273498076946</v>
      </c>
      <c r="L11" s="22">
        <f t="shared" si="2"/>
        <v>7.3247900581918657E-4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877233.93870000006</v>
      </c>
      <c r="F12" s="25">
        <f>VLOOKUP(C12,RA!B16:I51,8,0)</f>
        <v>46409.877399999998</v>
      </c>
      <c r="G12" s="16">
        <f t="shared" si="0"/>
        <v>830824.06130000006</v>
      </c>
      <c r="H12" s="27">
        <f>RA!J16</f>
        <v>5.2904790105107198</v>
      </c>
      <c r="I12" s="20">
        <f>VLOOKUP(B12,RMS!B:D,3,FALSE)</f>
        <v>877233.67002905998</v>
      </c>
      <c r="J12" s="21">
        <f>VLOOKUP(B12,RMS!B:E,4,FALSE)</f>
        <v>830824.06159487204</v>
      </c>
      <c r="K12" s="22">
        <f t="shared" si="1"/>
        <v>0.26867094007320702</v>
      </c>
      <c r="L12" s="22">
        <f t="shared" si="2"/>
        <v>-2.9487197753041983E-4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554068.98360000004</v>
      </c>
      <c r="F13" s="25">
        <f>VLOOKUP(C13,RA!B17:I52,8,0)</f>
        <v>66872.934200000003</v>
      </c>
      <c r="G13" s="16">
        <f t="shared" si="0"/>
        <v>487196.04940000002</v>
      </c>
      <c r="H13" s="27">
        <f>RA!J17</f>
        <v>12.0694238766987</v>
      </c>
      <c r="I13" s="20">
        <f>VLOOKUP(B13,RMS!B:D,3,FALSE)</f>
        <v>554069.07154871803</v>
      </c>
      <c r="J13" s="21">
        <f>VLOOKUP(B13,RMS!B:E,4,FALSE)</f>
        <v>487196.04965641</v>
      </c>
      <c r="K13" s="22">
        <f t="shared" si="1"/>
        <v>-8.7948717991821468E-2</v>
      </c>
      <c r="L13" s="22">
        <f t="shared" si="2"/>
        <v>-2.5640998501330614E-4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2261631.9191999999</v>
      </c>
      <c r="F14" s="25">
        <f>VLOOKUP(C14,RA!B18:I53,8,0)</f>
        <v>358158.42940000002</v>
      </c>
      <c r="G14" s="16">
        <f t="shared" si="0"/>
        <v>1903473.4897999999</v>
      </c>
      <c r="H14" s="27">
        <f>RA!J18</f>
        <v>15.8362829229387</v>
      </c>
      <c r="I14" s="20">
        <f>VLOOKUP(B14,RMS!B:D,3,FALSE)</f>
        <v>2261631.7083538501</v>
      </c>
      <c r="J14" s="21">
        <f>VLOOKUP(B14,RMS!B:E,4,FALSE)</f>
        <v>1903473.4908324799</v>
      </c>
      <c r="K14" s="22">
        <f t="shared" si="1"/>
        <v>0.21084614982828498</v>
      </c>
      <c r="L14" s="22">
        <f t="shared" si="2"/>
        <v>-1.0324800387024879E-3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668378.6017</v>
      </c>
      <c r="F15" s="25">
        <f>VLOOKUP(C15,RA!B19:I54,8,0)</f>
        <v>63293.937899999997</v>
      </c>
      <c r="G15" s="16">
        <f t="shared" si="0"/>
        <v>605084.66379999998</v>
      </c>
      <c r="H15" s="27">
        <f>RA!J19</f>
        <v>9.4697732301743098</v>
      </c>
      <c r="I15" s="20">
        <f>VLOOKUP(B15,RMS!B:D,3,FALSE)</f>
        <v>668378.66358888894</v>
      </c>
      <c r="J15" s="21">
        <f>VLOOKUP(B15,RMS!B:E,4,FALSE)</f>
        <v>605084.66654957295</v>
      </c>
      <c r="K15" s="22">
        <f t="shared" si="1"/>
        <v>-6.1888888943940401E-2</v>
      </c>
      <c r="L15" s="22">
        <f t="shared" si="2"/>
        <v>-2.7495729736983776E-3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1157163.189</v>
      </c>
      <c r="F16" s="25">
        <f>VLOOKUP(C16,RA!B20:I55,8,0)</f>
        <v>99823.731199999995</v>
      </c>
      <c r="G16" s="16">
        <f t="shared" si="0"/>
        <v>1057339.4578</v>
      </c>
      <c r="H16" s="27">
        <f>RA!J20</f>
        <v>8.6265906268817503</v>
      </c>
      <c r="I16" s="20">
        <f>VLOOKUP(B16,RMS!B:D,3,FALSE)</f>
        <v>1157163.4118999999</v>
      </c>
      <c r="J16" s="21">
        <f>VLOOKUP(B16,RMS!B:E,4,FALSE)</f>
        <v>1057339.4578</v>
      </c>
      <c r="K16" s="22">
        <f t="shared" si="1"/>
        <v>-0.22289999993517995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456245.98450000002</v>
      </c>
      <c r="F17" s="25">
        <f>VLOOKUP(C17,RA!B21:I56,8,0)</f>
        <v>52628.534500000002</v>
      </c>
      <c r="G17" s="16">
        <f t="shared" si="0"/>
        <v>403617.45</v>
      </c>
      <c r="H17" s="27">
        <f>RA!J21</f>
        <v>11.5351227819957</v>
      </c>
      <c r="I17" s="20">
        <f>VLOOKUP(B17,RMS!B:D,3,FALSE)</f>
        <v>456245.33187986503</v>
      </c>
      <c r="J17" s="21">
        <f>VLOOKUP(B17,RMS!B:E,4,FALSE)</f>
        <v>403617.44936823199</v>
      </c>
      <c r="K17" s="22">
        <f t="shared" si="1"/>
        <v>0.65262013499159366</v>
      </c>
      <c r="L17" s="22">
        <f t="shared" si="2"/>
        <v>6.3176802359521389E-4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1376017.0185</v>
      </c>
      <c r="F18" s="25">
        <f>VLOOKUP(C18,RA!B22:I57,8,0)</f>
        <v>185643.44080000001</v>
      </c>
      <c r="G18" s="16">
        <f t="shared" si="0"/>
        <v>1190373.5777</v>
      </c>
      <c r="H18" s="27">
        <f>RA!J22</f>
        <v>13.4913622654443</v>
      </c>
      <c r="I18" s="20">
        <f>VLOOKUP(B18,RMS!B:D,3,FALSE)</f>
        <v>1376018.5034</v>
      </c>
      <c r="J18" s="21">
        <f>VLOOKUP(B18,RMS!B:E,4,FALSE)</f>
        <v>1190373.5771000001</v>
      </c>
      <c r="K18" s="22">
        <f t="shared" si="1"/>
        <v>-1.4849000000394881</v>
      </c>
      <c r="L18" s="22">
        <f t="shared" si="2"/>
        <v>5.9999991208314896E-4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3205994.4964000001</v>
      </c>
      <c r="F19" s="25">
        <f>VLOOKUP(C19,RA!B23:I58,8,0)</f>
        <v>260406.9694</v>
      </c>
      <c r="G19" s="16">
        <f t="shared" si="0"/>
        <v>2945587.5270000002</v>
      </c>
      <c r="H19" s="27">
        <f>RA!J23</f>
        <v>8.12250207205315</v>
      </c>
      <c r="I19" s="20">
        <f>VLOOKUP(B19,RMS!B:D,3,FALSE)</f>
        <v>3205996.4037854699</v>
      </c>
      <c r="J19" s="21">
        <f>VLOOKUP(B19,RMS!B:E,4,FALSE)</f>
        <v>2945587.5640230798</v>
      </c>
      <c r="K19" s="22">
        <f t="shared" si="1"/>
        <v>-1.9073854698799551</v>
      </c>
      <c r="L19" s="22">
        <f t="shared" si="2"/>
        <v>-3.7023079581558704E-2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339530.32559999998</v>
      </c>
      <c r="F20" s="25">
        <f>VLOOKUP(C20,RA!B24:I59,8,0)</f>
        <v>51213.518700000001</v>
      </c>
      <c r="G20" s="16">
        <f t="shared" si="0"/>
        <v>288316.80689999997</v>
      </c>
      <c r="H20" s="27">
        <f>RA!J24</f>
        <v>15.083636081548301</v>
      </c>
      <c r="I20" s="20">
        <f>VLOOKUP(B20,RMS!B:D,3,FALSE)</f>
        <v>339530.33182544401</v>
      </c>
      <c r="J20" s="21">
        <f>VLOOKUP(B20,RMS!B:E,4,FALSE)</f>
        <v>288316.812856448</v>
      </c>
      <c r="K20" s="22">
        <f t="shared" si="1"/>
        <v>-6.225444027222693E-3</v>
      </c>
      <c r="L20" s="22">
        <f t="shared" si="2"/>
        <v>-5.9564480325207114E-3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413523.25099999999</v>
      </c>
      <c r="F21" s="25">
        <f>VLOOKUP(C21,RA!B25:I60,8,0)</f>
        <v>39782.531900000002</v>
      </c>
      <c r="G21" s="16">
        <f t="shared" si="0"/>
        <v>373740.71909999999</v>
      </c>
      <c r="H21" s="27">
        <f>RA!J25</f>
        <v>9.6203857470640806</v>
      </c>
      <c r="I21" s="20">
        <f>VLOOKUP(B21,RMS!B:D,3,FALSE)</f>
        <v>413523.24558646098</v>
      </c>
      <c r="J21" s="21">
        <f>VLOOKUP(B21,RMS!B:E,4,FALSE)</f>
        <v>373740.67469458701</v>
      </c>
      <c r="K21" s="22">
        <f t="shared" si="1"/>
        <v>5.4135390091687441E-3</v>
      </c>
      <c r="L21" s="22">
        <f t="shared" si="2"/>
        <v>4.4405412976630032E-2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748658.19799999997</v>
      </c>
      <c r="F22" s="25">
        <f>VLOOKUP(C22,RA!B26:I61,8,0)</f>
        <v>157100.39319999999</v>
      </c>
      <c r="G22" s="16">
        <f t="shared" si="0"/>
        <v>591557.80480000004</v>
      </c>
      <c r="H22" s="27">
        <f>RA!J26</f>
        <v>20.984261391872199</v>
      </c>
      <c r="I22" s="20">
        <f>VLOOKUP(B22,RMS!B:D,3,FALSE)</f>
        <v>748658.15639225498</v>
      </c>
      <c r="J22" s="21">
        <f>VLOOKUP(B22,RMS!B:E,4,FALSE)</f>
        <v>591557.77940563601</v>
      </c>
      <c r="K22" s="22">
        <f t="shared" si="1"/>
        <v>4.1607744991779327E-2</v>
      </c>
      <c r="L22" s="22">
        <f t="shared" si="2"/>
        <v>2.5394364027306437E-2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344160.71639999998</v>
      </c>
      <c r="F23" s="25">
        <f>VLOOKUP(C23,RA!B27:I62,8,0)</f>
        <v>92824.619200000001</v>
      </c>
      <c r="G23" s="16">
        <f t="shared" si="0"/>
        <v>251336.09719999996</v>
      </c>
      <c r="H23" s="27">
        <f>RA!J27</f>
        <v>26.971299970248399</v>
      </c>
      <c r="I23" s="20">
        <f>VLOOKUP(B23,RMS!B:D,3,FALSE)</f>
        <v>344160.60146209801</v>
      </c>
      <c r="J23" s="21">
        <f>VLOOKUP(B23,RMS!B:E,4,FALSE)</f>
        <v>251336.10523769501</v>
      </c>
      <c r="K23" s="22">
        <f t="shared" si="1"/>
        <v>0.11493790196254849</v>
      </c>
      <c r="L23" s="22">
        <f t="shared" si="2"/>
        <v>-8.0376950500067323E-3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1232659.4680999999</v>
      </c>
      <c r="F24" s="25">
        <f>VLOOKUP(C24,RA!B28:I63,8,0)</f>
        <v>62836.846799999999</v>
      </c>
      <c r="G24" s="16">
        <f t="shared" si="0"/>
        <v>1169822.6213</v>
      </c>
      <c r="H24" s="27">
        <f>RA!J28</f>
        <v>5.0976647181281702</v>
      </c>
      <c r="I24" s="20">
        <f>VLOOKUP(B24,RMS!B:D,3,FALSE)</f>
        <v>1232659.4649256601</v>
      </c>
      <c r="J24" s="21">
        <f>VLOOKUP(B24,RMS!B:E,4,FALSE)</f>
        <v>1169822.61704248</v>
      </c>
      <c r="K24" s="22">
        <f t="shared" si="1"/>
        <v>3.1743398867547512E-3</v>
      </c>
      <c r="L24" s="22">
        <f t="shared" si="2"/>
        <v>4.2575199622660875E-3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778353.6923</v>
      </c>
      <c r="F25" s="25">
        <f>VLOOKUP(C25,RA!B29:I64,8,0)</f>
        <v>119407.9507</v>
      </c>
      <c r="G25" s="16">
        <f t="shared" si="0"/>
        <v>658945.74159999995</v>
      </c>
      <c r="H25" s="27">
        <f>RA!J29</f>
        <v>15.3410913163597</v>
      </c>
      <c r="I25" s="20">
        <f>VLOOKUP(B25,RMS!B:D,3,FALSE)</f>
        <v>778353.69166991196</v>
      </c>
      <c r="J25" s="21">
        <f>VLOOKUP(B25,RMS!B:E,4,FALSE)</f>
        <v>658945.71842031705</v>
      </c>
      <c r="K25" s="22">
        <f t="shared" si="1"/>
        <v>6.3008803408592939E-4</v>
      </c>
      <c r="L25" s="22">
        <f t="shared" si="2"/>
        <v>2.3179682902991772E-2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1152028.2938999999</v>
      </c>
      <c r="F26" s="25">
        <f>VLOOKUP(C26,RA!B30:I65,8,0)</f>
        <v>145859.4283</v>
      </c>
      <c r="G26" s="16">
        <f t="shared" si="0"/>
        <v>1006168.8655999999</v>
      </c>
      <c r="H26" s="27">
        <f>RA!J30</f>
        <v>12.661097741464101</v>
      </c>
      <c r="I26" s="20">
        <f>VLOOKUP(B26,RMS!B:D,3,FALSE)</f>
        <v>1152028.2934805299</v>
      </c>
      <c r="J26" s="21">
        <f>VLOOKUP(B26,RMS!B:E,4,FALSE)</f>
        <v>1006168.85535086</v>
      </c>
      <c r="K26" s="22">
        <f t="shared" si="1"/>
        <v>4.1947001591324806E-4</v>
      </c>
      <c r="L26" s="22">
        <f t="shared" si="2"/>
        <v>1.024913985747844E-2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596227.30519999994</v>
      </c>
      <c r="F27" s="25">
        <f>VLOOKUP(C27,RA!B31:I66,8,0)</f>
        <v>40459.128799999999</v>
      </c>
      <c r="G27" s="16">
        <f t="shared" si="0"/>
        <v>555768.1764</v>
      </c>
      <c r="H27" s="27">
        <f>RA!J31</f>
        <v>6.7858564086440598</v>
      </c>
      <c r="I27" s="20">
        <f>VLOOKUP(B27,RMS!B:D,3,FALSE)</f>
        <v>596227.29740796494</v>
      </c>
      <c r="J27" s="21">
        <f>VLOOKUP(B27,RMS!B:E,4,FALSE)</f>
        <v>555768.173814159</v>
      </c>
      <c r="K27" s="22">
        <f t="shared" si="1"/>
        <v>7.7920350013300776E-3</v>
      </c>
      <c r="L27" s="22">
        <f t="shared" si="2"/>
        <v>2.5858409935608506E-3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145242.2721</v>
      </c>
      <c r="F28" s="25">
        <f>VLOOKUP(C28,RA!B32:I67,8,0)</f>
        <v>38775.263599999998</v>
      </c>
      <c r="G28" s="16">
        <f t="shared" si="0"/>
        <v>106467.0085</v>
      </c>
      <c r="H28" s="27">
        <f>RA!J32</f>
        <v>26.6969547084082</v>
      </c>
      <c r="I28" s="20">
        <f>VLOOKUP(B28,RMS!B:D,3,FALSE)</f>
        <v>145242.179666251</v>
      </c>
      <c r="J28" s="21">
        <f>VLOOKUP(B28,RMS!B:E,4,FALSE)</f>
        <v>106467.00023839599</v>
      </c>
      <c r="K28" s="22">
        <f t="shared" si="1"/>
        <v>9.2433748999610543E-2</v>
      </c>
      <c r="L28" s="22">
        <f t="shared" si="2"/>
        <v>8.2616040017455816E-3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224187.51199999999</v>
      </c>
      <c r="F31" s="25">
        <f>VLOOKUP(C31,RA!B35:I70,8,0)</f>
        <v>30199.572100000001</v>
      </c>
      <c r="G31" s="16">
        <f t="shared" si="0"/>
        <v>193987.9399</v>
      </c>
      <c r="H31" s="27">
        <f>RA!J35</f>
        <v>13.470675431734101</v>
      </c>
      <c r="I31" s="20">
        <f>VLOOKUP(B31,RMS!B:D,3,FALSE)</f>
        <v>224187.5117</v>
      </c>
      <c r="J31" s="21">
        <f>VLOOKUP(B31,RMS!B:E,4,FALSE)</f>
        <v>193987.93350000001</v>
      </c>
      <c r="K31" s="22">
        <f t="shared" si="1"/>
        <v>2.9999998514540493E-4</v>
      </c>
      <c r="L31" s="22">
        <f t="shared" si="2"/>
        <v>6.3999999838415533E-3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260889.75159999999</v>
      </c>
      <c r="F35" s="25">
        <f>VLOOKUP(C35,RA!B8:I74,8,0)</f>
        <v>13448.1834</v>
      </c>
      <c r="G35" s="16">
        <f t="shared" si="0"/>
        <v>247441.56819999998</v>
      </c>
      <c r="H35" s="27">
        <f>RA!J39</f>
        <v>5.1547380905245204</v>
      </c>
      <c r="I35" s="20">
        <f>VLOOKUP(B35,RMS!B:D,3,FALSE)</f>
        <v>260889.75213675201</v>
      </c>
      <c r="J35" s="21">
        <f>VLOOKUP(B35,RMS!B:E,4,FALSE)</f>
        <v>247441.56820512799</v>
      </c>
      <c r="K35" s="22">
        <f t="shared" si="1"/>
        <v>-5.3675202070735395E-4</v>
      </c>
      <c r="L35" s="22">
        <f t="shared" si="2"/>
        <v>-5.1280076149851084E-6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545804.07539999997</v>
      </c>
      <c r="F36" s="25">
        <f>VLOOKUP(C36,RA!B8:I75,8,0)</f>
        <v>36170.090799999998</v>
      </c>
      <c r="G36" s="16">
        <f t="shared" si="0"/>
        <v>509633.98459999997</v>
      </c>
      <c r="H36" s="27">
        <f>RA!J40</f>
        <v>6.62693673979848</v>
      </c>
      <c r="I36" s="20">
        <f>VLOOKUP(B36,RMS!B:D,3,FALSE)</f>
        <v>545804.065492308</v>
      </c>
      <c r="J36" s="21">
        <f>VLOOKUP(B36,RMS!B:E,4,FALSE)</f>
        <v>509633.98775897402</v>
      </c>
      <c r="K36" s="22">
        <f t="shared" si="1"/>
        <v>9.9076919723302126E-3</v>
      </c>
      <c r="L36" s="22">
        <f t="shared" si="2"/>
        <v>-3.1589740538038313E-3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f>VLOOKUP(B39,RMS!B:D,3,FALSE)</f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45378.617200000001</v>
      </c>
      <c r="F40" s="25">
        <f>VLOOKUP(C40,RA!B8:I78,8,0)</f>
        <v>7379.6246000000001</v>
      </c>
      <c r="G40" s="16">
        <f t="shared" si="0"/>
        <v>37998.992599999998</v>
      </c>
      <c r="H40" s="27">
        <f>RA!J43</f>
        <v>0</v>
      </c>
      <c r="I40" s="20">
        <f>VLOOKUP(B40,RMS!B:D,3,FALSE)</f>
        <v>45378.617048634696</v>
      </c>
      <c r="J40" s="21">
        <f>VLOOKUP(B40,RMS!B:E,4,FALSE)</f>
        <v>37998.992133726599</v>
      </c>
      <c r="K40" s="22">
        <f t="shared" si="1"/>
        <v>1.5136530419113114E-4</v>
      </c>
      <c r="L40" s="22">
        <f t="shared" si="2"/>
        <v>4.6627339906990528E-4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19608629.925799999</v>
      </c>
      <c r="E7" s="65">
        <v>21385743</v>
      </c>
      <c r="F7" s="66">
        <v>91.690197183235597</v>
      </c>
      <c r="G7" s="65">
        <v>23002382.459899999</v>
      </c>
      <c r="H7" s="66">
        <v>-14.753917512746</v>
      </c>
      <c r="I7" s="65">
        <v>2399154.4830999998</v>
      </c>
      <c r="J7" s="66">
        <v>12.235196911658401</v>
      </c>
      <c r="K7" s="65">
        <v>1175088.3903000001</v>
      </c>
      <c r="L7" s="66">
        <v>5.10855078750442</v>
      </c>
      <c r="M7" s="66">
        <v>1.04168001565184</v>
      </c>
      <c r="N7" s="65">
        <v>276107941.60159999</v>
      </c>
      <c r="O7" s="65">
        <v>276107941.60159999</v>
      </c>
      <c r="P7" s="65">
        <v>1084630</v>
      </c>
      <c r="Q7" s="65">
        <v>824595</v>
      </c>
      <c r="R7" s="66">
        <v>31.5348746960629</v>
      </c>
      <c r="S7" s="65">
        <v>18.078635042180299</v>
      </c>
      <c r="T7" s="65">
        <v>17.278576794062499</v>
      </c>
      <c r="U7" s="67">
        <v>4.4254350300843299</v>
      </c>
      <c r="V7" s="55"/>
      <c r="W7" s="55"/>
    </row>
    <row r="8" spans="1:23" ht="14.25" thickBot="1" x14ac:dyDescent="0.2">
      <c r="A8" s="52">
        <v>42014</v>
      </c>
      <c r="B8" s="42" t="s">
        <v>6</v>
      </c>
      <c r="C8" s="43"/>
      <c r="D8" s="68">
        <v>883684.15029999998</v>
      </c>
      <c r="E8" s="68">
        <v>753855</v>
      </c>
      <c r="F8" s="69">
        <v>117.222032128194</v>
      </c>
      <c r="G8" s="68">
        <v>842431.06420000002</v>
      </c>
      <c r="H8" s="69">
        <v>4.8969094152736803</v>
      </c>
      <c r="I8" s="68">
        <v>209752.2078</v>
      </c>
      <c r="J8" s="69">
        <v>23.736106133485801</v>
      </c>
      <c r="K8" s="68">
        <v>84088.423200000005</v>
      </c>
      <c r="L8" s="69">
        <v>9.9816384714935804</v>
      </c>
      <c r="M8" s="69">
        <v>1.4944243192801401</v>
      </c>
      <c r="N8" s="68">
        <v>9705172.4525000006</v>
      </c>
      <c r="O8" s="68">
        <v>9705172.4525000006</v>
      </c>
      <c r="P8" s="68">
        <v>32883</v>
      </c>
      <c r="Q8" s="68">
        <v>24294</v>
      </c>
      <c r="R8" s="69">
        <v>35.354408495924901</v>
      </c>
      <c r="S8" s="68">
        <v>26.873586664842001</v>
      </c>
      <c r="T8" s="68">
        <v>25.6674044455421</v>
      </c>
      <c r="U8" s="70">
        <v>4.4883559248826197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148010.05850000001</v>
      </c>
      <c r="E9" s="68">
        <v>238323</v>
      </c>
      <c r="F9" s="69">
        <v>62.104815103871601</v>
      </c>
      <c r="G9" s="68">
        <v>174455.08840000001</v>
      </c>
      <c r="H9" s="69">
        <v>-15.1586463556542</v>
      </c>
      <c r="I9" s="68">
        <v>34161.893499999998</v>
      </c>
      <c r="J9" s="69">
        <v>23.0807918368602</v>
      </c>
      <c r="K9" s="68">
        <v>20368.051500000001</v>
      </c>
      <c r="L9" s="69">
        <v>11.6752407091154</v>
      </c>
      <c r="M9" s="69">
        <v>0.67722933634569804</v>
      </c>
      <c r="N9" s="68">
        <v>1433585.7692</v>
      </c>
      <c r="O9" s="68">
        <v>1433585.7692</v>
      </c>
      <c r="P9" s="68">
        <v>8269</v>
      </c>
      <c r="Q9" s="68">
        <v>4555</v>
      </c>
      <c r="R9" s="69">
        <v>81.536772777167997</v>
      </c>
      <c r="S9" s="68">
        <v>17.899390313217999</v>
      </c>
      <c r="T9" s="68">
        <v>18.014697519209701</v>
      </c>
      <c r="U9" s="70">
        <v>-0.64419627693389203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191800.25409999999</v>
      </c>
      <c r="E10" s="68">
        <v>149089</v>
      </c>
      <c r="F10" s="69">
        <v>128.648159220331</v>
      </c>
      <c r="G10" s="68">
        <v>117913.5307</v>
      </c>
      <c r="H10" s="69">
        <v>62.661785260239</v>
      </c>
      <c r="I10" s="68">
        <v>48316.760699999999</v>
      </c>
      <c r="J10" s="69">
        <v>25.191187012092701</v>
      </c>
      <c r="K10" s="68">
        <v>30442.714400000001</v>
      </c>
      <c r="L10" s="69">
        <v>25.817829573311201</v>
      </c>
      <c r="M10" s="69">
        <v>0.587137075398244</v>
      </c>
      <c r="N10" s="68">
        <v>2123476.8092</v>
      </c>
      <c r="O10" s="68">
        <v>2123476.8092</v>
      </c>
      <c r="P10" s="68">
        <v>101984</v>
      </c>
      <c r="Q10" s="68">
        <v>75943</v>
      </c>
      <c r="R10" s="69">
        <v>34.290191327706303</v>
      </c>
      <c r="S10" s="68">
        <v>1.8806896581816801</v>
      </c>
      <c r="T10" s="68">
        <v>1.49363659191762</v>
      </c>
      <c r="U10" s="70">
        <v>20.580379361381201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77653.745699999999</v>
      </c>
      <c r="E11" s="68">
        <v>63540</v>
      </c>
      <c r="F11" s="69">
        <v>122.212379131256</v>
      </c>
      <c r="G11" s="68">
        <v>82118.047500000001</v>
      </c>
      <c r="H11" s="69">
        <v>-5.4364441628985603</v>
      </c>
      <c r="I11" s="68">
        <v>18271.215400000001</v>
      </c>
      <c r="J11" s="69">
        <v>23.529084444409499</v>
      </c>
      <c r="K11" s="68">
        <v>9599.9266000000007</v>
      </c>
      <c r="L11" s="69">
        <v>11.6903980212145</v>
      </c>
      <c r="M11" s="69">
        <v>0.90326615622248596</v>
      </c>
      <c r="N11" s="68">
        <v>824336.80969999998</v>
      </c>
      <c r="O11" s="68">
        <v>824336.80969999998</v>
      </c>
      <c r="P11" s="68">
        <v>3702</v>
      </c>
      <c r="Q11" s="68">
        <v>2812</v>
      </c>
      <c r="R11" s="69">
        <v>31.6500711237553</v>
      </c>
      <c r="S11" s="68">
        <v>20.976160372771499</v>
      </c>
      <c r="T11" s="68">
        <v>20.136191607396899</v>
      </c>
      <c r="U11" s="70">
        <v>4.0043971367845996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238485.42610000001</v>
      </c>
      <c r="E12" s="68">
        <v>322765</v>
      </c>
      <c r="F12" s="69">
        <v>73.888254953294194</v>
      </c>
      <c r="G12" s="68">
        <v>360347.25439999998</v>
      </c>
      <c r="H12" s="69">
        <v>-33.8178872773451</v>
      </c>
      <c r="I12" s="68">
        <v>22637.922200000001</v>
      </c>
      <c r="J12" s="69">
        <v>9.4923713244043793</v>
      </c>
      <c r="K12" s="68">
        <v>-22771.4352</v>
      </c>
      <c r="L12" s="69">
        <v>-6.3193030949870304</v>
      </c>
      <c r="M12" s="69">
        <v>-1.9941368210291801</v>
      </c>
      <c r="N12" s="68">
        <v>6220412.7534999996</v>
      </c>
      <c r="O12" s="68">
        <v>6220412.7534999996</v>
      </c>
      <c r="P12" s="68">
        <v>2104</v>
      </c>
      <c r="Q12" s="68">
        <v>1637</v>
      </c>
      <c r="R12" s="69">
        <v>28.527794746487501</v>
      </c>
      <c r="S12" s="68">
        <v>113.34858654943</v>
      </c>
      <c r="T12" s="68">
        <v>115.553344288332</v>
      </c>
      <c r="U12" s="70">
        <v>-1.9451126882303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373224.8382</v>
      </c>
      <c r="E13" s="68">
        <v>474294</v>
      </c>
      <c r="F13" s="69">
        <v>78.690609242368694</v>
      </c>
      <c r="G13" s="68">
        <v>483453.75520000001</v>
      </c>
      <c r="H13" s="69">
        <v>-22.800302162178799</v>
      </c>
      <c r="I13" s="68">
        <v>65763.645999999993</v>
      </c>
      <c r="J13" s="69">
        <v>17.6203830155482</v>
      </c>
      <c r="K13" s="68">
        <v>54538.583599999998</v>
      </c>
      <c r="L13" s="69">
        <v>11.281034227862801</v>
      </c>
      <c r="M13" s="69">
        <v>0.20581873710413001</v>
      </c>
      <c r="N13" s="68">
        <v>4340108.8793000001</v>
      </c>
      <c r="O13" s="68">
        <v>4340108.8793000001</v>
      </c>
      <c r="P13" s="68">
        <v>11518</v>
      </c>
      <c r="Q13" s="68">
        <v>8502</v>
      </c>
      <c r="R13" s="69">
        <v>35.474006116207903</v>
      </c>
      <c r="S13" s="68">
        <v>32.403615054696999</v>
      </c>
      <c r="T13" s="68">
        <v>32.046582639378997</v>
      </c>
      <c r="U13" s="70">
        <v>1.10182896172345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176059.09909999999</v>
      </c>
      <c r="E14" s="68">
        <v>246972</v>
      </c>
      <c r="F14" s="69">
        <v>71.287068615065706</v>
      </c>
      <c r="G14" s="68">
        <v>241864.53760000001</v>
      </c>
      <c r="H14" s="69">
        <v>-27.207559716269898</v>
      </c>
      <c r="I14" s="68">
        <v>32979.096799999999</v>
      </c>
      <c r="J14" s="69">
        <v>18.731833213157699</v>
      </c>
      <c r="K14" s="68">
        <v>39172.586600000002</v>
      </c>
      <c r="L14" s="69">
        <v>16.196085208979401</v>
      </c>
      <c r="M14" s="69">
        <v>-0.15810775691794601</v>
      </c>
      <c r="N14" s="68">
        <v>2312562.3152000001</v>
      </c>
      <c r="O14" s="68">
        <v>2312562.3152000001</v>
      </c>
      <c r="P14" s="68">
        <v>2535</v>
      </c>
      <c r="Q14" s="68">
        <v>1929</v>
      </c>
      <c r="R14" s="69">
        <v>31.415241057542801</v>
      </c>
      <c r="S14" s="68">
        <v>69.451321143984202</v>
      </c>
      <c r="T14" s="68">
        <v>69.560011197511699</v>
      </c>
      <c r="U14" s="70">
        <v>-0.156498179929703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136334.74340000001</v>
      </c>
      <c r="E15" s="68">
        <v>119526</v>
      </c>
      <c r="F15" s="69">
        <v>114.06283436239799</v>
      </c>
      <c r="G15" s="68">
        <v>106852.1706</v>
      </c>
      <c r="H15" s="69">
        <v>27.591926897177999</v>
      </c>
      <c r="I15" s="68">
        <v>-1423.2662</v>
      </c>
      <c r="J15" s="69">
        <v>-1.04394974054721</v>
      </c>
      <c r="K15" s="68">
        <v>10140.4313</v>
      </c>
      <c r="L15" s="69">
        <v>9.49015002976458</v>
      </c>
      <c r="M15" s="69">
        <v>-1.1403555882282801</v>
      </c>
      <c r="N15" s="68">
        <v>2001926.2178</v>
      </c>
      <c r="O15" s="68">
        <v>2001926.2178</v>
      </c>
      <c r="P15" s="68">
        <v>4864</v>
      </c>
      <c r="Q15" s="68">
        <v>3881</v>
      </c>
      <c r="R15" s="69">
        <v>25.328523576397799</v>
      </c>
      <c r="S15" s="68">
        <v>28.029346916118399</v>
      </c>
      <c r="T15" s="68">
        <v>27.919427080649299</v>
      </c>
      <c r="U15" s="70">
        <v>0.39215981663092703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877233.93870000006</v>
      </c>
      <c r="E16" s="68">
        <v>799838</v>
      </c>
      <c r="F16" s="69">
        <v>109.676451818993</v>
      </c>
      <c r="G16" s="68">
        <v>594840.41410000005</v>
      </c>
      <c r="H16" s="69">
        <v>47.473829603064999</v>
      </c>
      <c r="I16" s="68">
        <v>46409.877399999998</v>
      </c>
      <c r="J16" s="69">
        <v>5.2904790105107198</v>
      </c>
      <c r="K16" s="68">
        <v>16915.338100000001</v>
      </c>
      <c r="L16" s="69">
        <v>2.8436766734474599</v>
      </c>
      <c r="M16" s="69">
        <v>1.7436565042705201</v>
      </c>
      <c r="N16" s="68">
        <v>10688838.4879</v>
      </c>
      <c r="O16" s="68">
        <v>10688838.4879</v>
      </c>
      <c r="P16" s="68">
        <v>48159</v>
      </c>
      <c r="Q16" s="68">
        <v>32091</v>
      </c>
      <c r="R16" s="69">
        <v>50.070113115826899</v>
      </c>
      <c r="S16" s="68">
        <v>18.215368647604802</v>
      </c>
      <c r="T16" s="68">
        <v>17.477527858277998</v>
      </c>
      <c r="U16" s="70">
        <v>4.0506497760274902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554068.98360000004</v>
      </c>
      <c r="E17" s="68">
        <v>1263712</v>
      </c>
      <c r="F17" s="69">
        <v>43.844561387404703</v>
      </c>
      <c r="G17" s="68">
        <v>1154690.0316000001</v>
      </c>
      <c r="H17" s="69">
        <v>-52.015781860327301</v>
      </c>
      <c r="I17" s="68">
        <v>66872.934200000003</v>
      </c>
      <c r="J17" s="69">
        <v>12.0694238766987</v>
      </c>
      <c r="K17" s="68">
        <v>9321.6769999999997</v>
      </c>
      <c r="L17" s="69">
        <v>0.80728825441433705</v>
      </c>
      <c r="M17" s="69">
        <v>6.1739166890249502</v>
      </c>
      <c r="N17" s="68">
        <v>13817339.137499999</v>
      </c>
      <c r="O17" s="68">
        <v>13817339.137499999</v>
      </c>
      <c r="P17" s="68">
        <v>12306</v>
      </c>
      <c r="Q17" s="68">
        <v>9623</v>
      </c>
      <c r="R17" s="69">
        <v>27.881118154421699</v>
      </c>
      <c r="S17" s="68">
        <v>45.024295758166701</v>
      </c>
      <c r="T17" s="68">
        <v>49.985242876441902</v>
      </c>
      <c r="U17" s="70">
        <v>-11.0183780439815</v>
      </c>
    </row>
    <row r="18" spans="1:21" ht="12" thickBot="1" x14ac:dyDescent="0.2">
      <c r="A18" s="53"/>
      <c r="B18" s="42" t="s">
        <v>16</v>
      </c>
      <c r="C18" s="43"/>
      <c r="D18" s="68">
        <v>2261631.9191999999</v>
      </c>
      <c r="E18" s="68">
        <v>2217630</v>
      </c>
      <c r="F18" s="69">
        <v>101.984186685786</v>
      </c>
      <c r="G18" s="68">
        <v>2283616.9120999998</v>
      </c>
      <c r="H18" s="69">
        <v>-0.96272683844254003</v>
      </c>
      <c r="I18" s="68">
        <v>358158.42940000002</v>
      </c>
      <c r="J18" s="69">
        <v>15.8362829229387</v>
      </c>
      <c r="K18" s="68">
        <v>321381.54800000001</v>
      </c>
      <c r="L18" s="69">
        <v>14.073356450336499</v>
      </c>
      <c r="M18" s="69">
        <v>0.114433705447209</v>
      </c>
      <c r="N18" s="68">
        <v>25979327.730799999</v>
      </c>
      <c r="O18" s="68">
        <v>25979327.730799999</v>
      </c>
      <c r="P18" s="68">
        <v>104252</v>
      </c>
      <c r="Q18" s="68">
        <v>70759</v>
      </c>
      <c r="R18" s="69">
        <v>47.333908054099098</v>
      </c>
      <c r="S18" s="68">
        <v>21.693894785711599</v>
      </c>
      <c r="T18" s="68">
        <v>21.629934203422899</v>
      </c>
      <c r="U18" s="70">
        <v>0.294832177073102</v>
      </c>
    </row>
    <row r="19" spans="1:21" ht="12" thickBot="1" x14ac:dyDescent="0.2">
      <c r="A19" s="53"/>
      <c r="B19" s="42" t="s">
        <v>17</v>
      </c>
      <c r="C19" s="43"/>
      <c r="D19" s="68">
        <v>668378.6017</v>
      </c>
      <c r="E19" s="68">
        <v>583834</v>
      </c>
      <c r="F19" s="69">
        <v>114.48093151478</v>
      </c>
      <c r="G19" s="68">
        <v>643817.43180000002</v>
      </c>
      <c r="H19" s="69">
        <v>3.8149277554245802</v>
      </c>
      <c r="I19" s="68">
        <v>63293.937899999997</v>
      </c>
      <c r="J19" s="69">
        <v>9.4697732301743098</v>
      </c>
      <c r="K19" s="68">
        <v>48046.892899999999</v>
      </c>
      <c r="L19" s="69">
        <v>7.4628132956371402</v>
      </c>
      <c r="M19" s="69">
        <v>0.31733675332000499</v>
      </c>
      <c r="N19" s="68">
        <v>11502244.0573</v>
      </c>
      <c r="O19" s="68">
        <v>11502244.0573</v>
      </c>
      <c r="P19" s="68">
        <v>18413</v>
      </c>
      <c r="Q19" s="68">
        <v>12823</v>
      </c>
      <c r="R19" s="69">
        <v>43.593542852686603</v>
      </c>
      <c r="S19" s="68">
        <v>36.299277776570896</v>
      </c>
      <c r="T19" s="68">
        <v>39.391392170319001</v>
      </c>
      <c r="U19" s="70">
        <v>-8.5183909519649905</v>
      </c>
    </row>
    <row r="20" spans="1:21" ht="12" thickBot="1" x14ac:dyDescent="0.2">
      <c r="A20" s="53"/>
      <c r="B20" s="42" t="s">
        <v>18</v>
      </c>
      <c r="C20" s="43"/>
      <c r="D20" s="68">
        <v>1157163.189</v>
      </c>
      <c r="E20" s="68">
        <v>1119776</v>
      </c>
      <c r="F20" s="69">
        <v>103.338809636927</v>
      </c>
      <c r="G20" s="68">
        <v>1395123.6281000001</v>
      </c>
      <c r="H20" s="69">
        <v>-17.056584399195899</v>
      </c>
      <c r="I20" s="68">
        <v>99823.731199999995</v>
      </c>
      <c r="J20" s="69">
        <v>8.6265906268817503</v>
      </c>
      <c r="K20" s="68">
        <v>88250.400599999994</v>
      </c>
      <c r="L20" s="69">
        <v>6.3256329992910398</v>
      </c>
      <c r="M20" s="69">
        <v>0.13114196107116599</v>
      </c>
      <c r="N20" s="68">
        <v>16879444.903200001</v>
      </c>
      <c r="O20" s="68">
        <v>16879444.903200001</v>
      </c>
      <c r="P20" s="68">
        <v>46818</v>
      </c>
      <c r="Q20" s="68">
        <v>36050</v>
      </c>
      <c r="R20" s="69">
        <v>29.869625520111001</v>
      </c>
      <c r="S20" s="68">
        <v>24.716202934768699</v>
      </c>
      <c r="T20" s="68">
        <v>24.915393628294002</v>
      </c>
      <c r="U20" s="70">
        <v>-0.80591138554356101</v>
      </c>
    </row>
    <row r="21" spans="1:21" ht="12" thickBot="1" x14ac:dyDescent="0.2">
      <c r="A21" s="53"/>
      <c r="B21" s="42" t="s">
        <v>19</v>
      </c>
      <c r="C21" s="43"/>
      <c r="D21" s="68">
        <v>456245.98450000002</v>
      </c>
      <c r="E21" s="68">
        <v>450674</v>
      </c>
      <c r="F21" s="69">
        <v>101.236366974798</v>
      </c>
      <c r="G21" s="68">
        <v>416604.74959999998</v>
      </c>
      <c r="H21" s="69">
        <v>9.5153103602542206</v>
      </c>
      <c r="I21" s="68">
        <v>52628.534500000002</v>
      </c>
      <c r="J21" s="69">
        <v>11.5351227819957</v>
      </c>
      <c r="K21" s="68">
        <v>20657.005499999999</v>
      </c>
      <c r="L21" s="69">
        <v>4.9584181456965304</v>
      </c>
      <c r="M21" s="69">
        <v>1.5477329954721699</v>
      </c>
      <c r="N21" s="68">
        <v>4922392.4471000005</v>
      </c>
      <c r="O21" s="68">
        <v>4922392.4471000005</v>
      </c>
      <c r="P21" s="68">
        <v>38275</v>
      </c>
      <c r="Q21" s="68">
        <v>29033</v>
      </c>
      <c r="R21" s="69">
        <v>31.832742052147601</v>
      </c>
      <c r="S21" s="68">
        <v>11.9202086087524</v>
      </c>
      <c r="T21" s="68">
        <v>11.7125781283367</v>
      </c>
      <c r="U21" s="70">
        <v>1.7418359630323399</v>
      </c>
    </row>
    <row r="22" spans="1:21" ht="12" thickBot="1" x14ac:dyDescent="0.2">
      <c r="A22" s="53"/>
      <c r="B22" s="42" t="s">
        <v>20</v>
      </c>
      <c r="C22" s="43"/>
      <c r="D22" s="68">
        <v>1376017.0185</v>
      </c>
      <c r="E22" s="68">
        <v>1274684</v>
      </c>
      <c r="F22" s="69">
        <v>107.949657993667</v>
      </c>
      <c r="G22" s="68">
        <v>1107865.3962000001</v>
      </c>
      <c r="H22" s="69">
        <v>24.204350385864998</v>
      </c>
      <c r="I22" s="68">
        <v>185643.44080000001</v>
      </c>
      <c r="J22" s="69">
        <v>13.4913622654443</v>
      </c>
      <c r="K22" s="68">
        <v>119657.66800000001</v>
      </c>
      <c r="L22" s="69">
        <v>10.8007406324295</v>
      </c>
      <c r="M22" s="69">
        <v>0.55145461133339202</v>
      </c>
      <c r="N22" s="68">
        <v>12857056.749399999</v>
      </c>
      <c r="O22" s="68">
        <v>12857056.749399999</v>
      </c>
      <c r="P22" s="68">
        <v>81429</v>
      </c>
      <c r="Q22" s="68">
        <v>56687</v>
      </c>
      <c r="R22" s="69">
        <v>43.646691481292002</v>
      </c>
      <c r="S22" s="68">
        <v>16.898365674391201</v>
      </c>
      <c r="T22" s="68">
        <v>16.679045183199001</v>
      </c>
      <c r="U22" s="70">
        <v>1.2978798980814401</v>
      </c>
    </row>
    <row r="23" spans="1:21" ht="12" thickBot="1" x14ac:dyDescent="0.2">
      <c r="A23" s="53"/>
      <c r="B23" s="42" t="s">
        <v>21</v>
      </c>
      <c r="C23" s="43"/>
      <c r="D23" s="68">
        <v>3205994.4964000001</v>
      </c>
      <c r="E23" s="68">
        <v>2473845</v>
      </c>
      <c r="F23" s="69">
        <v>129.59560911859899</v>
      </c>
      <c r="G23" s="68">
        <v>2583660.6065000002</v>
      </c>
      <c r="H23" s="69">
        <v>24.0872925930877</v>
      </c>
      <c r="I23" s="68">
        <v>260406.9694</v>
      </c>
      <c r="J23" s="69">
        <v>8.12250207205315</v>
      </c>
      <c r="K23" s="68">
        <v>75260.476599999995</v>
      </c>
      <c r="L23" s="69">
        <v>2.9129397418011802</v>
      </c>
      <c r="M23" s="69">
        <v>2.4600760075441799</v>
      </c>
      <c r="N23" s="68">
        <v>36850516.785300002</v>
      </c>
      <c r="O23" s="68">
        <v>36850516.785300002</v>
      </c>
      <c r="P23" s="68">
        <v>100476</v>
      </c>
      <c r="Q23" s="68">
        <v>73399</v>
      </c>
      <c r="R23" s="69">
        <v>36.890148367144</v>
      </c>
      <c r="S23" s="68">
        <v>31.9080625860902</v>
      </c>
      <c r="T23" s="68">
        <v>30.272926201991901</v>
      </c>
      <c r="U23" s="70">
        <v>5.1245241847155203</v>
      </c>
    </row>
    <row r="24" spans="1:21" ht="12" thickBot="1" x14ac:dyDescent="0.2">
      <c r="A24" s="53"/>
      <c r="B24" s="42" t="s">
        <v>22</v>
      </c>
      <c r="C24" s="43"/>
      <c r="D24" s="68">
        <v>339530.32559999998</v>
      </c>
      <c r="E24" s="68">
        <v>281400</v>
      </c>
      <c r="F24" s="69">
        <v>120.657542857143</v>
      </c>
      <c r="G24" s="68">
        <v>338387.92690000002</v>
      </c>
      <c r="H24" s="69">
        <v>0.33760031289105102</v>
      </c>
      <c r="I24" s="68">
        <v>51213.518700000001</v>
      </c>
      <c r="J24" s="69">
        <v>15.083636081548301</v>
      </c>
      <c r="K24" s="68">
        <v>60136.285900000003</v>
      </c>
      <c r="L24" s="69">
        <v>17.771404095563799</v>
      </c>
      <c r="M24" s="69">
        <v>-0.14837576126396601</v>
      </c>
      <c r="N24" s="68">
        <v>3373557.3511000001</v>
      </c>
      <c r="O24" s="68">
        <v>3373557.3511000001</v>
      </c>
      <c r="P24" s="68">
        <v>33767</v>
      </c>
      <c r="Q24" s="68">
        <v>26282</v>
      </c>
      <c r="R24" s="69">
        <v>28.479567765010302</v>
      </c>
      <c r="S24" s="68">
        <v>10.0550930079664</v>
      </c>
      <c r="T24" s="68">
        <v>9.9379432843771394</v>
      </c>
      <c r="U24" s="70">
        <v>1.16507846815941</v>
      </c>
    </row>
    <row r="25" spans="1:21" ht="12" thickBot="1" x14ac:dyDescent="0.2">
      <c r="A25" s="53"/>
      <c r="B25" s="42" t="s">
        <v>23</v>
      </c>
      <c r="C25" s="43"/>
      <c r="D25" s="68">
        <v>413523.25099999999</v>
      </c>
      <c r="E25" s="68">
        <v>802660</v>
      </c>
      <c r="F25" s="69">
        <v>51.519105349712198</v>
      </c>
      <c r="G25" s="68">
        <v>1032977.4778</v>
      </c>
      <c r="H25" s="69">
        <v>-59.967834741110899</v>
      </c>
      <c r="I25" s="68">
        <v>39782.531900000002</v>
      </c>
      <c r="J25" s="69">
        <v>9.6203857470640806</v>
      </c>
      <c r="K25" s="68">
        <v>-38060.730199999998</v>
      </c>
      <c r="L25" s="69">
        <v>-3.6845653480326099</v>
      </c>
      <c r="M25" s="69">
        <v>-2.0452382729115399</v>
      </c>
      <c r="N25" s="68">
        <v>6369667.4077000003</v>
      </c>
      <c r="O25" s="68">
        <v>6369667.4077000003</v>
      </c>
      <c r="P25" s="68">
        <v>22120</v>
      </c>
      <c r="Q25" s="68">
        <v>16723</v>
      </c>
      <c r="R25" s="69">
        <v>32.272917538719099</v>
      </c>
      <c r="S25" s="68">
        <v>18.6945411844485</v>
      </c>
      <c r="T25" s="68">
        <v>18.1716493571728</v>
      </c>
      <c r="U25" s="70">
        <v>2.7970294756989702</v>
      </c>
    </row>
    <row r="26" spans="1:21" ht="12" thickBot="1" x14ac:dyDescent="0.2">
      <c r="A26" s="53"/>
      <c r="B26" s="42" t="s">
        <v>24</v>
      </c>
      <c r="C26" s="43"/>
      <c r="D26" s="68">
        <v>748658.19799999997</v>
      </c>
      <c r="E26" s="68">
        <v>751618</v>
      </c>
      <c r="F26" s="69">
        <v>99.606209271198907</v>
      </c>
      <c r="G26" s="68">
        <v>887228.57620000001</v>
      </c>
      <c r="H26" s="69">
        <v>-15.6183402921372</v>
      </c>
      <c r="I26" s="68">
        <v>157100.39319999999</v>
      </c>
      <c r="J26" s="69">
        <v>20.984261391872199</v>
      </c>
      <c r="K26" s="68">
        <v>163153.85250000001</v>
      </c>
      <c r="L26" s="69">
        <v>18.389156625092902</v>
      </c>
      <c r="M26" s="69">
        <v>-3.7102766543621997E-2</v>
      </c>
      <c r="N26" s="68">
        <v>7677063.0663000001</v>
      </c>
      <c r="O26" s="68">
        <v>7677063.0663000001</v>
      </c>
      <c r="P26" s="68">
        <v>56830</v>
      </c>
      <c r="Q26" s="68">
        <v>45847</v>
      </c>
      <c r="R26" s="69">
        <v>23.955765917072</v>
      </c>
      <c r="S26" s="68">
        <v>13.1736441668133</v>
      </c>
      <c r="T26" s="68">
        <v>13.0071468493031</v>
      </c>
      <c r="U26" s="70">
        <v>1.2638668192482401</v>
      </c>
    </row>
    <row r="27" spans="1:21" ht="12" thickBot="1" x14ac:dyDescent="0.2">
      <c r="A27" s="53"/>
      <c r="B27" s="42" t="s">
        <v>25</v>
      </c>
      <c r="C27" s="43"/>
      <c r="D27" s="68">
        <v>344160.71639999998</v>
      </c>
      <c r="E27" s="68">
        <v>231086</v>
      </c>
      <c r="F27" s="69">
        <v>148.931876617363</v>
      </c>
      <c r="G27" s="68">
        <v>271273.37920000002</v>
      </c>
      <c r="H27" s="69">
        <v>26.868591903469799</v>
      </c>
      <c r="I27" s="68">
        <v>92824.619200000001</v>
      </c>
      <c r="J27" s="69">
        <v>26.971299970248399</v>
      </c>
      <c r="K27" s="68">
        <v>78364.244099999996</v>
      </c>
      <c r="L27" s="69">
        <v>28.8875540722427</v>
      </c>
      <c r="M27" s="69">
        <v>0.184527717533359</v>
      </c>
      <c r="N27" s="68">
        <v>3109120.6652000002</v>
      </c>
      <c r="O27" s="68">
        <v>3109120.6652000002</v>
      </c>
      <c r="P27" s="68">
        <v>45326</v>
      </c>
      <c r="Q27" s="68">
        <v>35245</v>
      </c>
      <c r="R27" s="69">
        <v>28.6026386721521</v>
      </c>
      <c r="S27" s="68">
        <v>7.5930087896571496</v>
      </c>
      <c r="T27" s="68">
        <v>7.4363969924811997</v>
      </c>
      <c r="U27" s="70">
        <v>2.0625789000702501</v>
      </c>
    </row>
    <row r="28" spans="1:21" ht="12" thickBot="1" x14ac:dyDescent="0.2">
      <c r="A28" s="53"/>
      <c r="B28" s="42" t="s">
        <v>26</v>
      </c>
      <c r="C28" s="43"/>
      <c r="D28" s="68">
        <v>1232659.4680999999</v>
      </c>
      <c r="E28" s="68">
        <v>2563136</v>
      </c>
      <c r="F28" s="69">
        <v>48.091847958906598</v>
      </c>
      <c r="G28" s="68">
        <v>3241197.2859</v>
      </c>
      <c r="H28" s="69">
        <v>-61.969008382724198</v>
      </c>
      <c r="I28" s="68">
        <v>62836.846799999999</v>
      </c>
      <c r="J28" s="69">
        <v>5.0976647181281702</v>
      </c>
      <c r="K28" s="68">
        <v>-366807.39419999998</v>
      </c>
      <c r="L28" s="69">
        <v>-11.3170338564611</v>
      </c>
      <c r="M28" s="69">
        <v>-1.1713074703334301</v>
      </c>
      <c r="N28" s="68">
        <v>17125344.5678</v>
      </c>
      <c r="O28" s="68">
        <v>17125344.5678</v>
      </c>
      <c r="P28" s="68">
        <v>50353</v>
      </c>
      <c r="Q28" s="68">
        <v>41701</v>
      </c>
      <c r="R28" s="69">
        <v>20.747703891993002</v>
      </c>
      <c r="S28" s="68">
        <v>24.480358034278002</v>
      </c>
      <c r="T28" s="68">
        <v>23.109869947962899</v>
      </c>
      <c r="U28" s="70">
        <v>5.59831716675109</v>
      </c>
    </row>
    <row r="29" spans="1:21" ht="12" thickBot="1" x14ac:dyDescent="0.2">
      <c r="A29" s="53"/>
      <c r="B29" s="42" t="s">
        <v>27</v>
      </c>
      <c r="C29" s="43"/>
      <c r="D29" s="68">
        <v>778353.6923</v>
      </c>
      <c r="E29" s="68">
        <v>665988</v>
      </c>
      <c r="F29" s="69">
        <v>116.872029571103</v>
      </c>
      <c r="G29" s="68">
        <v>715568.41110000003</v>
      </c>
      <c r="H29" s="69">
        <v>8.7741829049558007</v>
      </c>
      <c r="I29" s="68">
        <v>119407.9507</v>
      </c>
      <c r="J29" s="69">
        <v>15.3410913163597</v>
      </c>
      <c r="K29" s="68">
        <v>96195.767200000002</v>
      </c>
      <c r="L29" s="69">
        <v>13.4432663191663</v>
      </c>
      <c r="M29" s="69">
        <v>0.241301506039655</v>
      </c>
      <c r="N29" s="68">
        <v>7413959.1442999998</v>
      </c>
      <c r="O29" s="68">
        <v>7413959.1442999998</v>
      </c>
      <c r="P29" s="68">
        <v>112572</v>
      </c>
      <c r="Q29" s="68">
        <v>98262</v>
      </c>
      <c r="R29" s="69">
        <v>14.5631067961165</v>
      </c>
      <c r="S29" s="68">
        <v>6.9142743515261298</v>
      </c>
      <c r="T29" s="68">
        <v>6.5782298976206501</v>
      </c>
      <c r="U29" s="70">
        <v>4.8601550476705402</v>
      </c>
    </row>
    <row r="30" spans="1:21" ht="12" thickBot="1" x14ac:dyDescent="0.2">
      <c r="A30" s="53"/>
      <c r="B30" s="42" t="s">
        <v>28</v>
      </c>
      <c r="C30" s="43"/>
      <c r="D30" s="68">
        <v>1152028.2938999999</v>
      </c>
      <c r="E30" s="68">
        <v>1011648</v>
      </c>
      <c r="F30" s="69">
        <v>113.87639711638801</v>
      </c>
      <c r="G30" s="68">
        <v>1197754.1886</v>
      </c>
      <c r="H30" s="69">
        <v>-3.8176359669797502</v>
      </c>
      <c r="I30" s="68">
        <v>145859.4283</v>
      </c>
      <c r="J30" s="69">
        <v>12.661097741464101</v>
      </c>
      <c r="K30" s="68">
        <v>133536.7267</v>
      </c>
      <c r="L30" s="69">
        <v>11.148925879030701</v>
      </c>
      <c r="M30" s="69">
        <v>9.2279494222469005E-2</v>
      </c>
      <c r="N30" s="68">
        <v>10859367.1742</v>
      </c>
      <c r="O30" s="68">
        <v>10859367.1742</v>
      </c>
      <c r="P30" s="68">
        <v>76305</v>
      </c>
      <c r="Q30" s="68">
        <v>59404</v>
      </c>
      <c r="R30" s="69">
        <v>28.450946064238099</v>
      </c>
      <c r="S30" s="68">
        <v>15.0976776607038</v>
      </c>
      <c r="T30" s="68">
        <v>14.471277661436901</v>
      </c>
      <c r="U30" s="70">
        <v>4.1489824683249701</v>
      </c>
    </row>
    <row r="31" spans="1:21" ht="12" thickBot="1" x14ac:dyDescent="0.2">
      <c r="A31" s="53"/>
      <c r="B31" s="42" t="s">
        <v>29</v>
      </c>
      <c r="C31" s="43"/>
      <c r="D31" s="68">
        <v>596227.30519999994</v>
      </c>
      <c r="E31" s="68">
        <v>871859</v>
      </c>
      <c r="F31" s="69">
        <v>68.385748750658095</v>
      </c>
      <c r="G31" s="68">
        <v>1212306.1934</v>
      </c>
      <c r="H31" s="69">
        <v>-50.818752849242003</v>
      </c>
      <c r="I31" s="68">
        <v>40459.128799999999</v>
      </c>
      <c r="J31" s="69">
        <v>6.7858564086440598</v>
      </c>
      <c r="K31" s="68">
        <v>-630.9085</v>
      </c>
      <c r="L31" s="69">
        <v>-5.2042009142143998E-2</v>
      </c>
      <c r="M31" s="69">
        <v>-65.128362195151894</v>
      </c>
      <c r="N31" s="68">
        <v>43188087.853399999</v>
      </c>
      <c r="O31" s="68">
        <v>43188087.853399999</v>
      </c>
      <c r="P31" s="68">
        <v>24055</v>
      </c>
      <c r="Q31" s="68">
        <v>19164</v>
      </c>
      <c r="R31" s="69">
        <v>25.521811730327698</v>
      </c>
      <c r="S31" s="68">
        <v>24.786003126169199</v>
      </c>
      <c r="T31" s="68">
        <v>22.235980729492798</v>
      </c>
      <c r="U31" s="70">
        <v>10.2881549062021</v>
      </c>
    </row>
    <row r="32" spans="1:21" ht="12" thickBot="1" x14ac:dyDescent="0.2">
      <c r="A32" s="53"/>
      <c r="B32" s="42" t="s">
        <v>30</v>
      </c>
      <c r="C32" s="43"/>
      <c r="D32" s="68">
        <v>145242.2721</v>
      </c>
      <c r="E32" s="68">
        <v>161856</v>
      </c>
      <c r="F32" s="69">
        <v>89.735488397093704</v>
      </c>
      <c r="G32" s="68">
        <v>139540.29079999999</v>
      </c>
      <c r="H32" s="69">
        <v>4.0862615860336202</v>
      </c>
      <c r="I32" s="68">
        <v>38775.263599999998</v>
      </c>
      <c r="J32" s="69">
        <v>26.6969547084082</v>
      </c>
      <c r="K32" s="68">
        <v>36649.673699999999</v>
      </c>
      <c r="L32" s="69">
        <v>26.264581713197899</v>
      </c>
      <c r="M32" s="69">
        <v>5.7997512267074003E-2</v>
      </c>
      <c r="N32" s="68">
        <v>1301797.6335</v>
      </c>
      <c r="O32" s="68">
        <v>1301797.6335</v>
      </c>
      <c r="P32" s="68">
        <v>29855</v>
      </c>
      <c r="Q32" s="68">
        <v>25440</v>
      </c>
      <c r="R32" s="69">
        <v>17.3545597484277</v>
      </c>
      <c r="S32" s="68">
        <v>4.8649228638419002</v>
      </c>
      <c r="T32" s="68">
        <v>4.5910875117924501</v>
      </c>
      <c r="U32" s="70">
        <v>5.6287706858562201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107.693</v>
      </c>
      <c r="H33" s="71"/>
      <c r="I33" s="71"/>
      <c r="J33" s="71"/>
      <c r="K33" s="68">
        <v>20.970700000000001</v>
      </c>
      <c r="L33" s="69">
        <v>19.4726676757078</v>
      </c>
      <c r="M33" s="71"/>
      <c r="N33" s="68">
        <v>4.2477999999999998</v>
      </c>
      <c r="O33" s="68">
        <v>4.2477999999999998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38" t="s">
        <v>36</v>
      </c>
      <c r="C34" s="38"/>
      <c r="D34" s="71"/>
      <c r="E34" s="71"/>
      <c r="F34" s="71"/>
      <c r="G34" s="68"/>
      <c r="H34" s="71"/>
      <c r="I34" s="71"/>
      <c r="J34" s="71"/>
      <c r="K34" s="68"/>
      <c r="L34" s="69"/>
      <c r="M34" s="71"/>
      <c r="N34" s="68"/>
      <c r="O34" s="68"/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224187.51199999999</v>
      </c>
      <c r="E35" s="68">
        <v>282759</v>
      </c>
      <c r="F35" s="69">
        <v>79.285721055740098</v>
      </c>
      <c r="G35" s="68">
        <v>440271.74369999999</v>
      </c>
      <c r="H35" s="69">
        <v>-49.079741044485303</v>
      </c>
      <c r="I35" s="68">
        <v>30199.572100000001</v>
      </c>
      <c r="J35" s="69">
        <v>13.470675431734101</v>
      </c>
      <c r="K35" s="68">
        <v>36293.325900000003</v>
      </c>
      <c r="L35" s="69">
        <v>8.2433920457839296</v>
      </c>
      <c r="M35" s="69">
        <v>-0.167902876049175</v>
      </c>
      <c r="N35" s="68">
        <v>3492558.054</v>
      </c>
      <c r="O35" s="68">
        <v>3492558.054</v>
      </c>
      <c r="P35" s="68">
        <v>12231</v>
      </c>
      <c r="Q35" s="68">
        <v>10043</v>
      </c>
      <c r="R35" s="69">
        <v>21.7863188290351</v>
      </c>
      <c r="S35" s="68">
        <v>18.3294507399231</v>
      </c>
      <c r="T35" s="68">
        <v>18.211412904510599</v>
      </c>
      <c r="U35" s="70">
        <v>0.643979119109374</v>
      </c>
    </row>
    <row r="36" spans="1:21" ht="12" thickBot="1" x14ac:dyDescent="0.2">
      <c r="A36" s="53"/>
      <c r="B36" s="42" t="s">
        <v>37</v>
      </c>
      <c r="C36" s="43"/>
      <c r="D36" s="71"/>
      <c r="E36" s="68">
        <v>259132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167902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139439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260889.75159999999</v>
      </c>
      <c r="E39" s="68">
        <v>139829</v>
      </c>
      <c r="F39" s="69">
        <v>186.57771392200499</v>
      </c>
      <c r="G39" s="68">
        <v>303913.67430000001</v>
      </c>
      <c r="H39" s="69">
        <v>-14.1566261534945</v>
      </c>
      <c r="I39" s="68">
        <v>13448.1834</v>
      </c>
      <c r="J39" s="69">
        <v>5.1547380905245204</v>
      </c>
      <c r="K39" s="68">
        <v>14408.3465</v>
      </c>
      <c r="L39" s="69">
        <v>4.7409339290792198</v>
      </c>
      <c r="M39" s="69">
        <v>-6.6639367674839994E-2</v>
      </c>
      <c r="N39" s="68">
        <v>2808272.2352</v>
      </c>
      <c r="O39" s="68">
        <v>2808272.2352</v>
      </c>
      <c r="P39" s="68">
        <v>382</v>
      </c>
      <c r="Q39" s="68">
        <v>283</v>
      </c>
      <c r="R39" s="69">
        <v>34.982332155477003</v>
      </c>
      <c r="S39" s="68">
        <v>682.957464921466</v>
      </c>
      <c r="T39" s="68">
        <v>494.63924240282699</v>
      </c>
      <c r="U39" s="70">
        <v>27.573931348754499</v>
      </c>
    </row>
    <row r="40" spans="1:21" ht="12" thickBot="1" x14ac:dyDescent="0.2">
      <c r="A40" s="53"/>
      <c r="B40" s="42" t="s">
        <v>34</v>
      </c>
      <c r="C40" s="43"/>
      <c r="D40" s="68">
        <v>545804.07539999997</v>
      </c>
      <c r="E40" s="68">
        <v>337770</v>
      </c>
      <c r="F40" s="69">
        <v>161.59045368149901</v>
      </c>
      <c r="G40" s="68">
        <v>584424.64850000001</v>
      </c>
      <c r="H40" s="69">
        <v>-6.60830668232847</v>
      </c>
      <c r="I40" s="68">
        <v>36170.090799999998</v>
      </c>
      <c r="J40" s="69">
        <v>6.62693673979848</v>
      </c>
      <c r="K40" s="68">
        <v>31570.486000000001</v>
      </c>
      <c r="L40" s="69">
        <v>5.40197715497278</v>
      </c>
      <c r="M40" s="69">
        <v>0.145693189518844</v>
      </c>
      <c r="N40" s="68">
        <v>6737462.5137</v>
      </c>
      <c r="O40" s="68">
        <v>6737462.5137</v>
      </c>
      <c r="P40" s="68">
        <v>2800</v>
      </c>
      <c r="Q40" s="68">
        <v>2161</v>
      </c>
      <c r="R40" s="69">
        <v>29.569643683479899</v>
      </c>
      <c r="S40" s="68">
        <v>194.93002692857101</v>
      </c>
      <c r="T40" s="68">
        <v>189.98447714021299</v>
      </c>
      <c r="U40" s="70">
        <v>2.5370897784622701</v>
      </c>
    </row>
    <row r="41" spans="1:21" ht="12" thickBot="1" x14ac:dyDescent="0.2">
      <c r="A41" s="53"/>
      <c r="B41" s="42" t="s">
        <v>40</v>
      </c>
      <c r="C41" s="43"/>
      <c r="D41" s="71"/>
      <c r="E41" s="68">
        <v>111511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23453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76" t="s">
        <v>71</v>
      </c>
      <c r="C43" s="77"/>
      <c r="D43" s="71"/>
      <c r="E43" s="68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45378.617200000001</v>
      </c>
      <c r="E44" s="73">
        <v>30340</v>
      </c>
      <c r="F44" s="74">
        <v>149.56696506262401</v>
      </c>
      <c r="G44" s="73">
        <v>47776.351900000001</v>
      </c>
      <c r="H44" s="74">
        <v>-5.0186642651549898</v>
      </c>
      <c r="I44" s="73">
        <v>7379.6246000000001</v>
      </c>
      <c r="J44" s="74">
        <v>16.2623390824699</v>
      </c>
      <c r="K44" s="73">
        <v>5187.4552999999996</v>
      </c>
      <c r="L44" s="74">
        <v>10.857788620733899</v>
      </c>
      <c r="M44" s="74">
        <v>0.42259049441833302</v>
      </c>
      <c r="N44" s="73">
        <v>192937.38250000001</v>
      </c>
      <c r="O44" s="73">
        <v>192937.38250000001</v>
      </c>
      <c r="P44" s="73">
        <v>47</v>
      </c>
      <c r="Q44" s="73">
        <v>22</v>
      </c>
      <c r="R44" s="74">
        <v>113.636363636364</v>
      </c>
      <c r="S44" s="73">
        <v>965.50249361702095</v>
      </c>
      <c r="T44" s="73">
        <v>687.74607272727303</v>
      </c>
      <c r="U44" s="75">
        <v>28.768068723385799</v>
      </c>
    </row>
  </sheetData>
  <mergeCells count="41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7:C37"/>
    <mergeCell ref="B34:C34"/>
    <mergeCell ref="B25:C25"/>
    <mergeCell ref="B26:C26"/>
    <mergeCell ref="B27:C27"/>
    <mergeCell ref="B28:C28"/>
    <mergeCell ref="B29:C29"/>
    <mergeCell ref="B30:C30"/>
    <mergeCell ref="B38:C38"/>
    <mergeCell ref="B39:C39"/>
    <mergeCell ref="B40:C40"/>
    <mergeCell ref="B41:C41"/>
    <mergeCell ref="B42:C42"/>
    <mergeCell ref="B44:C44"/>
    <mergeCell ref="B31:C31"/>
    <mergeCell ref="B32:C32"/>
    <mergeCell ref="B33:C33"/>
    <mergeCell ref="B35:C35"/>
    <mergeCell ref="B36:C36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abSelected="1"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101596</v>
      </c>
      <c r="D2" s="32">
        <v>883685.39008547005</v>
      </c>
      <c r="E2" s="32">
        <v>673931.96183589695</v>
      </c>
      <c r="F2" s="32">
        <v>209753.42824957299</v>
      </c>
      <c r="G2" s="32">
        <v>673931.96183589695</v>
      </c>
      <c r="H2" s="32">
        <v>0.23736210941462499</v>
      </c>
    </row>
    <row r="3" spans="1:8" ht="14.25" x14ac:dyDescent="0.2">
      <c r="A3" s="32">
        <v>2</v>
      </c>
      <c r="B3" s="33">
        <v>13</v>
      </c>
      <c r="C3" s="32">
        <v>16215.544</v>
      </c>
      <c r="D3" s="32">
        <v>148010.12643532301</v>
      </c>
      <c r="E3" s="32">
        <v>113848.15699109</v>
      </c>
      <c r="F3" s="32">
        <v>34161.969444232702</v>
      </c>
      <c r="G3" s="32">
        <v>113848.15699109</v>
      </c>
      <c r="H3" s="32">
        <v>0.23080832553143399</v>
      </c>
    </row>
    <row r="4" spans="1:8" ht="14.25" x14ac:dyDescent="0.2">
      <c r="A4" s="32">
        <v>3</v>
      </c>
      <c r="B4" s="33">
        <v>14</v>
      </c>
      <c r="C4" s="32">
        <v>131666</v>
      </c>
      <c r="D4" s="32">
        <v>191802.49890512801</v>
      </c>
      <c r="E4" s="32">
        <v>143483.49344700901</v>
      </c>
      <c r="F4" s="32">
        <v>48319.005458119696</v>
      </c>
      <c r="G4" s="32">
        <v>143483.49344700901</v>
      </c>
      <c r="H4" s="32">
        <v>0.25192062529915099</v>
      </c>
    </row>
    <row r="5" spans="1:8" ht="14.25" x14ac:dyDescent="0.2">
      <c r="A5" s="32">
        <v>4</v>
      </c>
      <c r="B5" s="33">
        <v>15</v>
      </c>
      <c r="C5" s="32">
        <v>4727</v>
      </c>
      <c r="D5" s="32">
        <v>77653.814741880298</v>
      </c>
      <c r="E5" s="32">
        <v>59382.530497435902</v>
      </c>
      <c r="F5" s="32">
        <v>18271.2842444444</v>
      </c>
      <c r="G5" s="32">
        <v>59382.530497435902</v>
      </c>
      <c r="H5" s="32">
        <v>0.235291521803247</v>
      </c>
    </row>
    <row r="6" spans="1:8" ht="14.25" x14ac:dyDescent="0.2">
      <c r="A6" s="32">
        <v>5</v>
      </c>
      <c r="B6" s="33">
        <v>16</v>
      </c>
      <c r="C6" s="32">
        <v>3256</v>
      </c>
      <c r="D6" s="32">
        <v>238485.42107094001</v>
      </c>
      <c r="E6" s="32">
        <v>215847.504000855</v>
      </c>
      <c r="F6" s="32">
        <v>22637.917070085499</v>
      </c>
      <c r="G6" s="32">
        <v>215847.504000855</v>
      </c>
      <c r="H6" s="32">
        <v>9.4923693735356501E-2</v>
      </c>
    </row>
    <row r="7" spans="1:8" ht="14.25" x14ac:dyDescent="0.2">
      <c r="A7" s="32">
        <v>6</v>
      </c>
      <c r="B7" s="33">
        <v>17</v>
      </c>
      <c r="C7" s="32">
        <v>22717</v>
      </c>
      <c r="D7" s="32">
        <v>373225.13907008502</v>
      </c>
      <c r="E7" s="32">
        <v>307461.19272051298</v>
      </c>
      <c r="F7" s="32">
        <v>65763.946349572594</v>
      </c>
      <c r="G7" s="32">
        <v>307461.19272051298</v>
      </c>
      <c r="H7" s="32">
        <v>0.176204492852298</v>
      </c>
    </row>
    <row r="8" spans="1:8" ht="14.25" x14ac:dyDescent="0.2">
      <c r="A8" s="32">
        <v>7</v>
      </c>
      <c r="B8" s="33">
        <v>18</v>
      </c>
      <c r="C8" s="32">
        <v>91213</v>
      </c>
      <c r="D8" s="32">
        <v>176059.094728205</v>
      </c>
      <c r="E8" s="32">
        <v>143080.00344786301</v>
      </c>
      <c r="F8" s="32">
        <v>32979.091280341898</v>
      </c>
      <c r="G8" s="32">
        <v>143080.00344786301</v>
      </c>
      <c r="H8" s="32">
        <v>0.18731830543178701</v>
      </c>
    </row>
    <row r="9" spans="1:8" ht="14.25" x14ac:dyDescent="0.2">
      <c r="A9" s="32">
        <v>8</v>
      </c>
      <c r="B9" s="33">
        <v>19</v>
      </c>
      <c r="C9" s="32">
        <v>17827</v>
      </c>
      <c r="D9" s="32">
        <v>136334.95714273499</v>
      </c>
      <c r="E9" s="32">
        <v>137758.00886752101</v>
      </c>
      <c r="F9" s="32">
        <v>-1423.0517247863199</v>
      </c>
      <c r="G9" s="32">
        <v>137758.00886752101</v>
      </c>
      <c r="H9" s="32">
        <v>-1.04379078895845E-2</v>
      </c>
    </row>
    <row r="10" spans="1:8" ht="14.25" x14ac:dyDescent="0.2">
      <c r="A10" s="32">
        <v>9</v>
      </c>
      <c r="B10" s="33">
        <v>21</v>
      </c>
      <c r="C10" s="32">
        <v>221957</v>
      </c>
      <c r="D10" s="32">
        <v>877233.67002905998</v>
      </c>
      <c r="E10" s="32">
        <v>830824.06159487204</v>
      </c>
      <c r="F10" s="32">
        <v>46409.608434187998</v>
      </c>
      <c r="G10" s="32">
        <v>830824.06159487204</v>
      </c>
      <c r="H10" s="37">
        <v>5.29044997014885E-2</v>
      </c>
    </row>
    <row r="11" spans="1:8" ht="14.25" x14ac:dyDescent="0.2">
      <c r="A11" s="32">
        <v>10</v>
      </c>
      <c r="B11" s="33">
        <v>22</v>
      </c>
      <c r="C11" s="32">
        <v>32448</v>
      </c>
      <c r="D11" s="32">
        <v>554069.07154871803</v>
      </c>
      <c r="E11" s="32">
        <v>487196.04965641</v>
      </c>
      <c r="F11" s="32">
        <v>66873.021892307705</v>
      </c>
      <c r="G11" s="32">
        <v>487196.04965641</v>
      </c>
      <c r="H11" s="32">
        <v>0.120694377878531</v>
      </c>
    </row>
    <row r="12" spans="1:8" ht="14.25" x14ac:dyDescent="0.2">
      <c r="A12" s="32">
        <v>11</v>
      </c>
      <c r="B12" s="33">
        <v>23</v>
      </c>
      <c r="C12" s="32">
        <v>243154.21</v>
      </c>
      <c r="D12" s="32">
        <v>2261631.7083538501</v>
      </c>
      <c r="E12" s="32">
        <v>1903473.4908324799</v>
      </c>
      <c r="F12" s="32">
        <v>358158.217521368</v>
      </c>
      <c r="G12" s="32">
        <v>1903473.4908324799</v>
      </c>
      <c r="H12" s="32">
        <v>0.15836275030918101</v>
      </c>
    </row>
    <row r="13" spans="1:8" ht="14.25" x14ac:dyDescent="0.2">
      <c r="A13" s="32">
        <v>12</v>
      </c>
      <c r="B13" s="33">
        <v>24</v>
      </c>
      <c r="C13" s="32">
        <v>44568.178</v>
      </c>
      <c r="D13" s="32">
        <v>668378.66358888894</v>
      </c>
      <c r="E13" s="32">
        <v>605084.66654957295</v>
      </c>
      <c r="F13" s="32">
        <v>63293.9970393162</v>
      </c>
      <c r="G13" s="32">
        <v>605084.66654957295</v>
      </c>
      <c r="H13" s="32">
        <v>9.4697812014908303E-2</v>
      </c>
    </row>
    <row r="14" spans="1:8" ht="14.25" x14ac:dyDescent="0.2">
      <c r="A14" s="32">
        <v>13</v>
      </c>
      <c r="B14" s="33">
        <v>25</v>
      </c>
      <c r="C14" s="32">
        <v>100878</v>
      </c>
      <c r="D14" s="32">
        <v>1157163.4118999999</v>
      </c>
      <c r="E14" s="32">
        <v>1057339.4578</v>
      </c>
      <c r="F14" s="32">
        <v>99823.954100000003</v>
      </c>
      <c r="G14" s="32">
        <v>1057339.4578</v>
      </c>
      <c r="H14" s="32">
        <v>8.6266082277951101E-2</v>
      </c>
    </row>
    <row r="15" spans="1:8" ht="14.25" x14ac:dyDescent="0.2">
      <c r="A15" s="32">
        <v>14</v>
      </c>
      <c r="B15" s="33">
        <v>26</v>
      </c>
      <c r="C15" s="32">
        <v>84010</v>
      </c>
      <c r="D15" s="32">
        <v>456245.33187986503</v>
      </c>
      <c r="E15" s="32">
        <v>403617.44936823199</v>
      </c>
      <c r="F15" s="32">
        <v>52627.882511632997</v>
      </c>
      <c r="G15" s="32">
        <v>403617.44936823199</v>
      </c>
      <c r="H15" s="32">
        <v>0.115349963789855</v>
      </c>
    </row>
    <row r="16" spans="1:8" ht="14.25" x14ac:dyDescent="0.2">
      <c r="A16" s="32">
        <v>15</v>
      </c>
      <c r="B16" s="33">
        <v>27</v>
      </c>
      <c r="C16" s="32">
        <v>180024.467</v>
      </c>
      <c r="D16" s="32">
        <v>1376018.5034</v>
      </c>
      <c r="E16" s="32">
        <v>1190373.5771000001</v>
      </c>
      <c r="F16" s="32">
        <v>185644.92629999999</v>
      </c>
      <c r="G16" s="32">
        <v>1190373.5771000001</v>
      </c>
      <c r="H16" s="32">
        <v>0.134914556629355</v>
      </c>
    </row>
    <row r="17" spans="1:8" ht="14.25" x14ac:dyDescent="0.2">
      <c r="A17" s="32">
        <v>16</v>
      </c>
      <c r="B17" s="33">
        <v>29</v>
      </c>
      <c r="C17" s="32">
        <v>244004</v>
      </c>
      <c r="D17" s="32">
        <v>3205996.4037854699</v>
      </c>
      <c r="E17" s="32">
        <v>2945587.5640230798</v>
      </c>
      <c r="F17" s="32">
        <v>260408.83976239301</v>
      </c>
      <c r="G17" s="32">
        <v>2945587.5640230798</v>
      </c>
      <c r="H17" s="32">
        <v>8.1225555791302903E-2</v>
      </c>
    </row>
    <row r="18" spans="1:8" ht="14.25" x14ac:dyDescent="0.2">
      <c r="A18" s="32">
        <v>17</v>
      </c>
      <c r="B18" s="33">
        <v>31</v>
      </c>
      <c r="C18" s="32">
        <v>35470.322</v>
      </c>
      <c r="D18" s="32">
        <v>339530.33182544401</v>
      </c>
      <c r="E18" s="32">
        <v>288316.812856448</v>
      </c>
      <c r="F18" s="32">
        <v>51213.518968996003</v>
      </c>
      <c r="G18" s="32">
        <v>288316.812856448</v>
      </c>
      <c r="H18" s="32">
        <v>0.15083635884208799</v>
      </c>
    </row>
    <row r="19" spans="1:8" ht="14.25" x14ac:dyDescent="0.2">
      <c r="A19" s="32">
        <v>18</v>
      </c>
      <c r="B19" s="33">
        <v>32</v>
      </c>
      <c r="C19" s="32">
        <v>23205.813999999998</v>
      </c>
      <c r="D19" s="32">
        <v>413523.24558646098</v>
      </c>
      <c r="E19" s="32">
        <v>373740.67469458701</v>
      </c>
      <c r="F19" s="32">
        <v>39782.570891873896</v>
      </c>
      <c r="G19" s="32">
        <v>373740.67469458701</v>
      </c>
      <c r="H19" s="32">
        <v>9.6203953021925206E-2</v>
      </c>
    </row>
    <row r="20" spans="1:8" ht="14.25" x14ac:dyDescent="0.2">
      <c r="A20" s="32">
        <v>19</v>
      </c>
      <c r="B20" s="33">
        <v>33</v>
      </c>
      <c r="C20" s="32">
        <v>42377.998</v>
      </c>
      <c r="D20" s="32">
        <v>748658.15639225498</v>
      </c>
      <c r="E20" s="32">
        <v>591557.77940563601</v>
      </c>
      <c r="F20" s="32">
        <v>157100.37698661801</v>
      </c>
      <c r="G20" s="32">
        <v>591557.77940563601</v>
      </c>
      <c r="H20" s="32">
        <v>0.20984260392443599</v>
      </c>
    </row>
    <row r="21" spans="1:8" ht="14.25" x14ac:dyDescent="0.2">
      <c r="A21" s="32">
        <v>20</v>
      </c>
      <c r="B21" s="33">
        <v>34</v>
      </c>
      <c r="C21" s="32">
        <v>56690.353000000003</v>
      </c>
      <c r="D21" s="32">
        <v>344160.60146209801</v>
      </c>
      <c r="E21" s="32">
        <v>251336.10523769501</v>
      </c>
      <c r="F21" s="32">
        <v>92824.496224403207</v>
      </c>
      <c r="G21" s="32">
        <v>251336.10523769501</v>
      </c>
      <c r="H21" s="32">
        <v>0.26971273245704702</v>
      </c>
    </row>
    <row r="22" spans="1:8" ht="14.25" x14ac:dyDescent="0.2">
      <c r="A22" s="32">
        <v>21</v>
      </c>
      <c r="B22" s="33">
        <v>35</v>
      </c>
      <c r="C22" s="32">
        <v>54581.239000000001</v>
      </c>
      <c r="D22" s="32">
        <v>1232659.4649256601</v>
      </c>
      <c r="E22" s="32">
        <v>1169822.61704248</v>
      </c>
      <c r="F22" s="32">
        <v>62836.847883185801</v>
      </c>
      <c r="G22" s="32">
        <v>1169822.61704248</v>
      </c>
      <c r="H22" s="32">
        <v>5.0976648191295298E-2</v>
      </c>
    </row>
    <row r="23" spans="1:8" ht="14.25" x14ac:dyDescent="0.2">
      <c r="A23" s="32">
        <v>22</v>
      </c>
      <c r="B23" s="33">
        <v>36</v>
      </c>
      <c r="C23" s="32">
        <v>174580.77100000001</v>
      </c>
      <c r="D23" s="32">
        <v>778353.69166991196</v>
      </c>
      <c r="E23" s="32">
        <v>658945.71842031705</v>
      </c>
      <c r="F23" s="32">
        <v>119407.973249594</v>
      </c>
      <c r="G23" s="32">
        <v>658945.71842031705</v>
      </c>
      <c r="H23" s="32">
        <v>0.153410942258669</v>
      </c>
    </row>
    <row r="24" spans="1:8" ht="14.25" x14ac:dyDescent="0.2">
      <c r="A24" s="32">
        <v>23</v>
      </c>
      <c r="B24" s="33">
        <v>37</v>
      </c>
      <c r="C24" s="32">
        <v>116811.727</v>
      </c>
      <c r="D24" s="32">
        <v>1152028.2934805299</v>
      </c>
      <c r="E24" s="32">
        <v>1006168.85535086</v>
      </c>
      <c r="F24" s="32">
        <v>145859.43812967199</v>
      </c>
      <c r="G24" s="32">
        <v>1006168.85535086</v>
      </c>
      <c r="H24" s="32">
        <v>0.12661098599323301</v>
      </c>
    </row>
    <row r="25" spans="1:8" ht="14.25" x14ac:dyDescent="0.2">
      <c r="A25" s="32">
        <v>24</v>
      </c>
      <c r="B25" s="33">
        <v>38</v>
      </c>
      <c r="C25" s="32">
        <v>102350.125</v>
      </c>
      <c r="D25" s="32">
        <v>596227.29740796494</v>
      </c>
      <c r="E25" s="32">
        <v>555768.173814159</v>
      </c>
      <c r="F25" s="32">
        <v>40459.1235938053</v>
      </c>
      <c r="G25" s="32">
        <v>555768.173814159</v>
      </c>
      <c r="H25" s="32">
        <v>6.7858556241381596E-2</v>
      </c>
    </row>
    <row r="26" spans="1:8" ht="14.25" x14ac:dyDescent="0.2">
      <c r="A26" s="32">
        <v>25</v>
      </c>
      <c r="B26" s="33">
        <v>39</v>
      </c>
      <c r="C26" s="32">
        <v>109736.914</v>
      </c>
      <c r="D26" s="32">
        <v>145242.179666251</v>
      </c>
      <c r="E26" s="32">
        <v>106467.00023839599</v>
      </c>
      <c r="F26" s="32">
        <v>38775.1794278546</v>
      </c>
      <c r="G26" s="32">
        <v>106467.00023839599</v>
      </c>
      <c r="H26" s="32">
        <v>0.26696913745686901</v>
      </c>
    </row>
    <row r="27" spans="1:8" ht="14.25" x14ac:dyDescent="0.2">
      <c r="A27" s="32">
        <v>26</v>
      </c>
      <c r="B27" s="33">
        <v>42</v>
      </c>
      <c r="C27" s="32">
        <v>12719.121999999999</v>
      </c>
      <c r="D27" s="32">
        <v>224187.5117</v>
      </c>
      <c r="E27" s="32">
        <v>193987.93350000001</v>
      </c>
      <c r="F27" s="32">
        <v>30199.5782</v>
      </c>
      <c r="G27" s="32">
        <v>193987.93350000001</v>
      </c>
      <c r="H27" s="32">
        <v>0.13470678170696701</v>
      </c>
    </row>
    <row r="28" spans="1:8" ht="14.25" x14ac:dyDescent="0.2">
      <c r="A28" s="32">
        <v>27</v>
      </c>
      <c r="B28" s="33">
        <v>75</v>
      </c>
      <c r="C28" s="32">
        <v>398</v>
      </c>
      <c r="D28" s="32">
        <v>260889.75213675201</v>
      </c>
      <c r="E28" s="32">
        <v>247441.56820512799</v>
      </c>
      <c r="F28" s="32">
        <v>13448.1839316239</v>
      </c>
      <c r="G28" s="32">
        <v>247441.56820512799</v>
      </c>
      <c r="H28" s="32">
        <v>5.1547382836926101E-2</v>
      </c>
    </row>
    <row r="29" spans="1:8" ht="14.25" x14ac:dyDescent="0.2">
      <c r="A29" s="32">
        <v>28</v>
      </c>
      <c r="B29" s="33">
        <v>76</v>
      </c>
      <c r="C29" s="32">
        <v>2871</v>
      </c>
      <c r="D29" s="32">
        <v>545804.065492308</v>
      </c>
      <c r="E29" s="32">
        <v>509633.98775897402</v>
      </c>
      <c r="F29" s="32">
        <v>36170.077733333303</v>
      </c>
      <c r="G29" s="32">
        <v>509633.98775897402</v>
      </c>
      <c r="H29" s="32">
        <v>6.6269344660722596E-2</v>
      </c>
    </row>
    <row r="30" spans="1:8" ht="14.25" x14ac:dyDescent="0.2">
      <c r="A30" s="32">
        <v>29</v>
      </c>
      <c r="B30" s="33">
        <v>99</v>
      </c>
      <c r="C30" s="32">
        <v>48</v>
      </c>
      <c r="D30" s="32">
        <v>45378.617048634696</v>
      </c>
      <c r="E30" s="32">
        <v>37998.992133726599</v>
      </c>
      <c r="F30" s="32">
        <v>7379.6249149081004</v>
      </c>
      <c r="G30" s="32">
        <v>37998.992133726599</v>
      </c>
      <c r="H30" s="32">
        <v>0.16262339830671699</v>
      </c>
    </row>
    <row r="31" spans="1:8" ht="14.25" x14ac:dyDescent="0.2">
      <c r="A31" s="32"/>
      <c r="B31" s="33">
        <v>9101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2015-01-11T04:22:29Z</dcterms:modified>
</cp:coreProperties>
</file>