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D\WORK\步步高\RMS-RA数据核对\RMS-RA部门销售数据核对\表格\"/>
    </mc:Choice>
  </mc:AlternateContent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J8" i="2" l="1"/>
  <c r="F36" i="2" l="1"/>
  <c r="F37" i="2"/>
  <c r="F32" i="2"/>
  <c r="F33" i="2"/>
  <c r="E36" i="2"/>
  <c r="K36" i="2" s="1"/>
  <c r="E37" i="2"/>
  <c r="E33" i="2"/>
  <c r="E32" i="2"/>
  <c r="F38" i="2"/>
  <c r="E13" i="2"/>
  <c r="F35" i="2"/>
  <c r="F3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4" i="2"/>
  <c r="E38" i="2"/>
  <c r="E35" i="2"/>
  <c r="E34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K31" i="2" s="1"/>
  <c r="E5" i="2"/>
  <c r="E4" i="2"/>
  <c r="I30" i="2"/>
  <c r="I34" i="2"/>
  <c r="I35" i="2"/>
  <c r="I38" i="2"/>
  <c r="J4" i="2"/>
  <c r="J5" i="2"/>
  <c r="J6" i="2"/>
  <c r="J7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4" i="2"/>
  <c r="J35" i="2"/>
  <c r="J38" i="2"/>
  <c r="E3" i="2"/>
  <c r="F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A4" i="2"/>
  <c r="H30" i="2"/>
  <c r="H31" i="2"/>
  <c r="H32" i="2"/>
  <c r="H33" i="2"/>
  <c r="H34" i="2"/>
  <c r="H35" i="2"/>
  <c r="H36" i="2"/>
  <c r="H37" i="2"/>
  <c r="H38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G34" i="2" l="1"/>
  <c r="L34" i="2" s="1"/>
  <c r="G35" i="2"/>
  <c r="L35" i="2" s="1"/>
  <c r="G30" i="2"/>
  <c r="L30" i="2" s="1"/>
  <c r="G38" i="2"/>
  <c r="L38" i="2" s="1"/>
  <c r="G36" i="2"/>
  <c r="L36" i="2" s="1"/>
  <c r="G32" i="2"/>
  <c r="L32" i="2" s="1"/>
  <c r="G37" i="2"/>
  <c r="L37" i="2" s="1"/>
  <c r="G33" i="2"/>
  <c r="L33" i="2" s="1"/>
  <c r="K37" i="2"/>
  <c r="K33" i="2"/>
  <c r="G29" i="2"/>
  <c r="L29" i="2" s="1"/>
  <c r="G31" i="2"/>
  <c r="L31" i="2" s="1"/>
  <c r="K32" i="2"/>
  <c r="I3" i="2"/>
  <c r="K3" i="2" s="1"/>
  <c r="K5" i="2"/>
  <c r="K7" i="2"/>
  <c r="K38" i="2"/>
  <c r="G19" i="2"/>
  <c r="L19" i="2" s="1"/>
  <c r="G11" i="2"/>
  <c r="L11" i="2" s="1"/>
  <c r="G7" i="2"/>
  <c r="L7" i="2" s="1"/>
  <c r="G5" i="2"/>
  <c r="L5" i="2" s="1"/>
  <c r="K35" i="2"/>
  <c r="K28" i="2"/>
  <c r="K26" i="2"/>
  <c r="K24" i="2"/>
  <c r="K22" i="2"/>
  <c r="K20" i="2"/>
  <c r="K18" i="2"/>
  <c r="K16" i="2"/>
  <c r="K14" i="2"/>
  <c r="K12" i="2"/>
  <c r="K10" i="2"/>
  <c r="K8" i="2"/>
  <c r="K6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5" i="2"/>
  <c r="K13" i="2"/>
  <c r="G26" i="2"/>
  <c r="L26" i="2" s="1"/>
  <c r="G15" i="2"/>
  <c r="L15" i="2" s="1"/>
  <c r="G13" i="2"/>
  <c r="L13" i="2" s="1"/>
  <c r="G10" i="2"/>
  <c r="L10" i="2" s="1"/>
  <c r="G4" i="2"/>
  <c r="L4" i="2" s="1"/>
  <c r="K34" i="2"/>
  <c r="K30" i="2"/>
  <c r="K27" i="2"/>
  <c r="K25" i="2"/>
  <c r="K19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G3" i="2"/>
  <c r="L3" i="2" l="1"/>
</calcChain>
</file>

<file path=xl/sharedStrings.xml><?xml version="1.0" encoding="utf-8"?>
<sst xmlns="http://schemas.openxmlformats.org/spreadsheetml/2006/main" count="112" uniqueCount="70">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</sst>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.00&quot;%&quot;"/>
    <numFmt numFmtId="177" formatCode="0.00_ "/>
  </numFmts>
  <fonts count="35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6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34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</cellStyleXfs>
  <cellXfs count="75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0" fontId="20" fillId="0" borderId="0" xfId="0" applyFont="1">
      <alignment vertical="center"/>
    </xf>
    <xf numFmtId="11" fontId="32" fillId="0" borderId="0" xfId="0" applyNumberFormat="1" applyFont="1" applyAlignment="1"/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0" fillId="0" borderId="0" xfId="0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</cellXfs>
  <cellStyles count="6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标题 5" xfId="53"/>
    <cellStyle name="差" xfId="7" builtinId="27" customBuiltin="1"/>
    <cellStyle name="常规" xfId="0" builtinId="0"/>
    <cellStyle name="常规 10" xfId="52"/>
    <cellStyle name="常规 10 2" xfId="61"/>
    <cellStyle name="常规 2" xfId="44"/>
    <cellStyle name="常规 3" xfId="45"/>
    <cellStyle name="常规 3 2" xfId="54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6f2111c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0" Type="http://schemas.openxmlformats.org/officeDocument/2006/relationships/image" Target="cid:bbbaca8f13" TargetMode="External"/><Relationship Id="rId115" Type="http://schemas.openxmlformats.org/officeDocument/2006/relationships/hyperlink" Target="cid:9917342c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22" Type="http://schemas.openxmlformats.org/officeDocument/2006/relationships/image" Target="cid:7569af6313" TargetMode="External"/><Relationship Id="rId343" Type="http://schemas.openxmlformats.org/officeDocument/2006/relationships/hyperlink" Target="cid:b85e622f2" TargetMode="External"/><Relationship Id="rId364" Type="http://schemas.openxmlformats.org/officeDocument/2006/relationships/image" Target="cid:1e6ccffa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463" Type="http://schemas.openxmlformats.org/officeDocument/2006/relationships/hyperlink" Target="cid:cd46ec84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464" Type="http://schemas.openxmlformats.org/officeDocument/2006/relationships/image" Target="cid:cd46eca713" TargetMode="External"/><Relationship Id="rId303" Type="http://schemas.openxmlformats.org/officeDocument/2006/relationships/hyperlink" Target="cid:8584637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38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J8" sqref="J8"/>
    </sheetView>
  </sheetViews>
  <sheetFormatPr defaultRowHeight="11.25" x14ac:dyDescent="0.15"/>
  <cols>
    <col min="1" max="1" width="7.75" style="1" customWidth="1"/>
    <col min="2" max="2" width="4.5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3" x14ac:dyDescent="0.2">
      <c r="A1" s="5"/>
      <c r="B1" s="6"/>
      <c r="C1" s="7"/>
      <c r="D1" s="8"/>
      <c r="E1" s="9" t="s">
        <v>0</v>
      </c>
      <c r="F1" s="23" t="s">
        <v>1</v>
      </c>
      <c r="G1" s="10" t="s">
        <v>43</v>
      </c>
      <c r="H1" s="23" t="s">
        <v>2</v>
      </c>
      <c r="I1" s="17" t="s">
        <v>41</v>
      </c>
      <c r="J1" s="18" t="s">
        <v>42</v>
      </c>
      <c r="K1" s="19" t="s">
        <v>44</v>
      </c>
      <c r="L1" s="19" t="s">
        <v>45</v>
      </c>
    </row>
    <row r="2" spans="1:13" x14ac:dyDescent="0.15">
      <c r="A2" s="11" t="s">
        <v>3</v>
      </c>
      <c r="B2" s="12"/>
      <c r="C2" s="38" t="s">
        <v>4</v>
      </c>
      <c r="D2" s="38"/>
      <c r="E2" s="13"/>
      <c r="F2" s="24"/>
      <c r="G2" s="14"/>
      <c r="H2" s="24"/>
      <c r="I2" s="20"/>
      <c r="J2" s="21"/>
      <c r="K2" s="22"/>
      <c r="L2" s="22"/>
    </row>
    <row r="3" spans="1:13" x14ac:dyDescent="0.15">
      <c r="A3" s="39" t="s">
        <v>5</v>
      </c>
      <c r="B3" s="39"/>
      <c r="C3" s="39"/>
      <c r="D3" s="39"/>
      <c r="E3" s="15">
        <f>RA!D7</f>
        <v>13169973.2074</v>
      </c>
      <c r="F3" s="25">
        <f>RA!I7</f>
        <v>1649260.5885999999</v>
      </c>
      <c r="G3" s="16">
        <f>E3-F3</f>
        <v>11520712.618799999</v>
      </c>
      <c r="H3" s="27">
        <f>RA!J7</f>
        <v>12.522884918803801</v>
      </c>
      <c r="I3" s="20">
        <f>SUM(I4:I38)</f>
        <v>13169977.512480296</v>
      </c>
      <c r="J3" s="21">
        <f>SUM(J4:J38)</f>
        <v>11520712.472846992</v>
      </c>
      <c r="K3" s="22">
        <f>E3-I3</f>
        <v>-4.305080296471715</v>
      </c>
      <c r="L3" s="22">
        <f>G3-J3</f>
        <v>0.14595300704240799</v>
      </c>
    </row>
    <row r="4" spans="1:13" x14ac:dyDescent="0.15">
      <c r="A4" s="40">
        <f>RA!A8</f>
        <v>42016</v>
      </c>
      <c r="B4" s="12">
        <v>12</v>
      </c>
      <c r="C4" s="37" t="s">
        <v>6</v>
      </c>
      <c r="D4" s="37"/>
      <c r="E4" s="15">
        <f>VLOOKUP(C4,RA!B8:D38,3,0)</f>
        <v>601522.48190000001</v>
      </c>
      <c r="F4" s="25">
        <f>VLOOKUP(C4,RA!B8:I41,8,0)</f>
        <v>144721.5019</v>
      </c>
      <c r="G4" s="16">
        <f t="shared" ref="G4:G38" si="0">E4-F4</f>
        <v>456800.98</v>
      </c>
      <c r="H4" s="27">
        <f>RA!J8</f>
        <v>24.059200820370901</v>
      </c>
      <c r="I4" s="20">
        <f>VLOOKUP(B4,RMS!B:D,3,FALSE)</f>
        <v>601523.27616837597</v>
      </c>
      <c r="J4" s="21">
        <f>VLOOKUP(B4,RMS!B:E,4,FALSE)</f>
        <v>456800.988826496</v>
      </c>
      <c r="K4" s="22">
        <f t="shared" ref="K4:K38" si="1">E4-I4</f>
        <v>-0.79426837596111</v>
      </c>
      <c r="L4" s="22">
        <f t="shared" ref="L4:L38" si="2">G4-J4</f>
        <v>-8.8264960213564336E-3</v>
      </c>
    </row>
    <row r="5" spans="1:13" x14ac:dyDescent="0.15">
      <c r="A5" s="40"/>
      <c r="B5" s="12">
        <v>13</v>
      </c>
      <c r="C5" s="37" t="s">
        <v>7</v>
      </c>
      <c r="D5" s="37"/>
      <c r="E5" s="15">
        <f>VLOOKUP(C5,RA!B8:D39,3,0)</f>
        <v>62999.654300000002</v>
      </c>
      <c r="F5" s="25">
        <f>VLOOKUP(C5,RA!B9:I42,8,0)</f>
        <v>14755.035900000001</v>
      </c>
      <c r="G5" s="16">
        <f t="shared" si="0"/>
        <v>48244.618399999999</v>
      </c>
      <c r="H5" s="27">
        <f>RA!J9</f>
        <v>23.420820421866999</v>
      </c>
      <c r="I5" s="20">
        <f>VLOOKUP(B5,RMS!B:D,3,FALSE)</f>
        <v>62999.688636578197</v>
      </c>
      <c r="J5" s="21">
        <f>VLOOKUP(B5,RMS!B:E,4,FALSE)</f>
        <v>48244.626704129798</v>
      </c>
      <c r="K5" s="22">
        <f t="shared" si="1"/>
        <v>-3.4336578195507172E-2</v>
      </c>
      <c r="L5" s="22">
        <f t="shared" si="2"/>
        <v>-8.3041297984891571E-3</v>
      </c>
      <c r="M5" s="34"/>
    </row>
    <row r="6" spans="1:13" x14ac:dyDescent="0.15">
      <c r="A6" s="40"/>
      <c r="B6" s="12">
        <v>14</v>
      </c>
      <c r="C6" s="37" t="s">
        <v>8</v>
      </c>
      <c r="D6" s="37"/>
      <c r="E6" s="15">
        <f>VLOOKUP(C6,RA!B10:D40,3,0)</f>
        <v>86790.670299999998</v>
      </c>
      <c r="F6" s="25">
        <f>VLOOKUP(C6,RA!B10:I43,8,0)</f>
        <v>22257.577099999999</v>
      </c>
      <c r="G6" s="16">
        <f t="shared" si="0"/>
        <v>64533.093200000003</v>
      </c>
      <c r="H6" s="27">
        <f>RA!J10</f>
        <v>25.645126397877402</v>
      </c>
      <c r="I6" s="20">
        <f>VLOOKUP(B6,RMS!B:D,3,FALSE)</f>
        <v>86792.297840170897</v>
      </c>
      <c r="J6" s="21">
        <f>VLOOKUP(B6,RMS!B:E,4,FALSE)</f>
        <v>64533.093011111101</v>
      </c>
      <c r="K6" s="22">
        <f t="shared" si="1"/>
        <v>-1.6275401708990103</v>
      </c>
      <c r="L6" s="22">
        <f t="shared" si="2"/>
        <v>1.8888890190282837E-4</v>
      </c>
      <c r="M6" s="34"/>
    </row>
    <row r="7" spans="1:13" x14ac:dyDescent="0.15">
      <c r="A7" s="40"/>
      <c r="B7" s="12">
        <v>15</v>
      </c>
      <c r="C7" s="37" t="s">
        <v>9</v>
      </c>
      <c r="D7" s="37"/>
      <c r="E7" s="15">
        <f>VLOOKUP(C7,RA!B10:D41,3,0)</f>
        <v>58553.450599999996</v>
      </c>
      <c r="F7" s="25">
        <f>VLOOKUP(C7,RA!B11:I44,8,0)</f>
        <v>14093.7574</v>
      </c>
      <c r="G7" s="16">
        <f t="shared" si="0"/>
        <v>44459.693199999994</v>
      </c>
      <c r="H7" s="27">
        <f>RA!J11</f>
        <v>24.069900672941699</v>
      </c>
      <c r="I7" s="20">
        <f>VLOOKUP(B7,RMS!B:D,3,FALSE)</f>
        <v>58553.4952564103</v>
      </c>
      <c r="J7" s="21">
        <f>VLOOKUP(B7,RMS!B:E,4,FALSE)</f>
        <v>44459.693337606797</v>
      </c>
      <c r="K7" s="22">
        <f t="shared" si="1"/>
        <v>-4.4656410304014571E-2</v>
      </c>
      <c r="L7" s="22">
        <f t="shared" si="2"/>
        <v>-1.3760680303676054E-4</v>
      </c>
      <c r="M7" s="34"/>
    </row>
    <row r="8" spans="1:13" x14ac:dyDescent="0.15">
      <c r="A8" s="40"/>
      <c r="B8" s="12">
        <v>16</v>
      </c>
      <c r="C8" s="37" t="s">
        <v>10</v>
      </c>
      <c r="D8" s="37"/>
      <c r="E8" s="15">
        <f>VLOOKUP(C8,RA!B12:D41,3,0)</f>
        <v>160969.96830000001</v>
      </c>
      <c r="F8" s="25">
        <f>VLOOKUP(C8,RA!B12:I45,8,0)</f>
        <v>16432.2984</v>
      </c>
      <c r="G8" s="16">
        <f t="shared" si="0"/>
        <v>144537.66990000001</v>
      </c>
      <c r="H8" s="27">
        <f>RA!J12</f>
        <v>10.208300699528699</v>
      </c>
      <c r="I8" s="20">
        <f>VLOOKUP(B8,RMS!B:D,3,FALSE)</f>
        <v>160969.966405983</v>
      </c>
      <c r="J8" s="21">
        <f>VLOOKUP(B8,RMS!B:E,4,FALSE)</f>
        <v>144537.66976068399</v>
      </c>
      <c r="K8" s="22">
        <f t="shared" si="1"/>
        <v>1.8940170120913535E-3</v>
      </c>
      <c r="L8" s="22">
        <f t="shared" si="2"/>
        <v>1.3931602006778121E-4</v>
      </c>
      <c r="M8" s="34"/>
    </row>
    <row r="9" spans="1:13" x14ac:dyDescent="0.15">
      <c r="A9" s="40"/>
      <c r="B9" s="12">
        <v>17</v>
      </c>
      <c r="C9" s="37" t="s">
        <v>11</v>
      </c>
      <c r="D9" s="37"/>
      <c r="E9" s="15">
        <f>VLOOKUP(C9,RA!B12:D42,3,0)</f>
        <v>265527.5526</v>
      </c>
      <c r="F9" s="25">
        <f>VLOOKUP(C9,RA!B13:I46,8,0)</f>
        <v>49049.300199999998</v>
      </c>
      <c r="G9" s="16">
        <f t="shared" si="0"/>
        <v>216478.2524</v>
      </c>
      <c r="H9" s="27">
        <f>RA!J13</f>
        <v>18.4723956966867</v>
      </c>
      <c r="I9" s="20">
        <f>VLOOKUP(B9,RMS!B:D,3,FALSE)</f>
        <v>265527.75553846202</v>
      </c>
      <c r="J9" s="21">
        <f>VLOOKUP(B9,RMS!B:E,4,FALSE)</f>
        <v>216478.25189059801</v>
      </c>
      <c r="K9" s="22">
        <f t="shared" si="1"/>
        <v>-0.20293846202548593</v>
      </c>
      <c r="L9" s="22">
        <f t="shared" si="2"/>
        <v>5.0940198707394302E-4</v>
      </c>
      <c r="M9" s="34"/>
    </row>
    <row r="10" spans="1:13" x14ac:dyDescent="0.15">
      <c r="A10" s="40"/>
      <c r="B10" s="12">
        <v>18</v>
      </c>
      <c r="C10" s="37" t="s">
        <v>12</v>
      </c>
      <c r="D10" s="37"/>
      <c r="E10" s="15">
        <f>VLOOKUP(C10,RA!B14:D43,3,0)</f>
        <v>143725.19320000001</v>
      </c>
      <c r="F10" s="25">
        <f>VLOOKUP(C10,RA!B14:I47,8,0)</f>
        <v>28198.942599999998</v>
      </c>
      <c r="G10" s="16">
        <f t="shared" si="0"/>
        <v>115526.25060000001</v>
      </c>
      <c r="H10" s="27">
        <f>RA!J14</f>
        <v>19.620041533539599</v>
      </c>
      <c r="I10" s="20">
        <f>VLOOKUP(B10,RMS!B:D,3,FALSE)</f>
        <v>143725.18845640999</v>
      </c>
      <c r="J10" s="21">
        <f>VLOOKUP(B10,RMS!B:E,4,FALSE)</f>
        <v>115526.250307692</v>
      </c>
      <c r="K10" s="22">
        <f t="shared" si="1"/>
        <v>4.7435900196433067E-3</v>
      </c>
      <c r="L10" s="22">
        <f t="shared" si="2"/>
        <v>2.9230801737867296E-4</v>
      </c>
      <c r="M10" s="34"/>
    </row>
    <row r="11" spans="1:13" x14ac:dyDescent="0.15">
      <c r="A11" s="40"/>
      <c r="B11" s="12">
        <v>19</v>
      </c>
      <c r="C11" s="37" t="s">
        <v>13</v>
      </c>
      <c r="D11" s="37"/>
      <c r="E11" s="15">
        <f>VLOOKUP(C11,RA!B14:D44,3,0)</f>
        <v>97845.738700000002</v>
      </c>
      <c r="F11" s="25">
        <f>VLOOKUP(C11,RA!B15:I48,8,0)</f>
        <v>-655.58550000000002</v>
      </c>
      <c r="G11" s="16">
        <f t="shared" si="0"/>
        <v>98501.324200000003</v>
      </c>
      <c r="H11" s="27">
        <f>RA!J15</f>
        <v>-0.67001947014786101</v>
      </c>
      <c r="I11" s="20">
        <f>VLOOKUP(B11,RMS!B:D,3,FALSE)</f>
        <v>97845.893379487199</v>
      </c>
      <c r="J11" s="21">
        <f>VLOOKUP(B11,RMS!B:E,4,FALSE)</f>
        <v>98501.324379487196</v>
      </c>
      <c r="K11" s="22">
        <f t="shared" si="1"/>
        <v>-0.15467948719742708</v>
      </c>
      <c r="L11" s="22">
        <f t="shared" si="2"/>
        <v>-1.794871932361275E-4</v>
      </c>
      <c r="M11" s="34"/>
    </row>
    <row r="12" spans="1:13" x14ac:dyDescent="0.15">
      <c r="A12" s="40"/>
      <c r="B12" s="12">
        <v>21</v>
      </c>
      <c r="C12" s="37" t="s">
        <v>14</v>
      </c>
      <c r="D12" s="37"/>
      <c r="E12" s="15">
        <f>VLOOKUP(C12,RA!B16:D45,3,0)</f>
        <v>521727.83639999997</v>
      </c>
      <c r="F12" s="25">
        <f>VLOOKUP(C12,RA!B16:I49,8,0)</f>
        <v>24923.873500000002</v>
      </c>
      <c r="G12" s="16">
        <f t="shared" si="0"/>
        <v>496803.96289999998</v>
      </c>
      <c r="H12" s="27">
        <f>RA!J16</f>
        <v>4.7771791652863396</v>
      </c>
      <c r="I12" s="20">
        <f>VLOOKUP(B12,RMS!B:D,3,FALSE)</f>
        <v>521727.67557435902</v>
      </c>
      <c r="J12" s="21">
        <f>VLOOKUP(B12,RMS!B:E,4,FALSE)</f>
        <v>496803.96295726497</v>
      </c>
      <c r="K12" s="22">
        <f t="shared" si="1"/>
        <v>0.16082564095268026</v>
      </c>
      <c r="L12" s="22">
        <f t="shared" si="2"/>
        <v>-5.7264987844973803E-5</v>
      </c>
      <c r="M12" s="34"/>
    </row>
    <row r="13" spans="1:13" x14ac:dyDescent="0.15">
      <c r="A13" s="40"/>
      <c r="B13" s="12">
        <v>22</v>
      </c>
      <c r="C13" s="37" t="s">
        <v>15</v>
      </c>
      <c r="D13" s="37"/>
      <c r="E13" s="15">
        <f>VLOOKUP(C13,RA!B16:D46,3,0)</f>
        <v>485067.11859999999</v>
      </c>
      <c r="F13" s="25">
        <f>VLOOKUP(C13,RA!B17:I50,8,0)</f>
        <v>44425.611499999999</v>
      </c>
      <c r="G13" s="16">
        <f t="shared" si="0"/>
        <v>440641.50709999999</v>
      </c>
      <c r="H13" s="27">
        <f>RA!J17</f>
        <v>9.1586524413819603</v>
      </c>
      <c r="I13" s="20">
        <f>VLOOKUP(B13,RMS!B:D,3,FALSE)</f>
        <v>485067.198069231</v>
      </c>
      <c r="J13" s="21">
        <f>VLOOKUP(B13,RMS!B:E,4,FALSE)</f>
        <v>440641.50715384597</v>
      </c>
      <c r="K13" s="22">
        <f t="shared" si="1"/>
        <v>-7.9469231015536934E-2</v>
      </c>
      <c r="L13" s="22">
        <f t="shared" si="2"/>
        <v>-5.3845986258238554E-5</v>
      </c>
      <c r="M13" s="34"/>
    </row>
    <row r="14" spans="1:13" x14ac:dyDescent="0.15">
      <c r="A14" s="40"/>
      <c r="B14" s="12">
        <v>23</v>
      </c>
      <c r="C14" s="37" t="s">
        <v>16</v>
      </c>
      <c r="D14" s="37"/>
      <c r="E14" s="15">
        <f>VLOOKUP(C14,RA!B18:D47,3,0)</f>
        <v>1281559.7289</v>
      </c>
      <c r="F14" s="25">
        <f>VLOOKUP(C14,RA!B18:I51,8,0)</f>
        <v>204610.83960000001</v>
      </c>
      <c r="G14" s="16">
        <f t="shared" si="0"/>
        <v>1076948.8892999999</v>
      </c>
      <c r="H14" s="27">
        <f>RA!J18</f>
        <v>15.9657669467832</v>
      </c>
      <c r="I14" s="20">
        <f>VLOOKUP(B14,RMS!B:D,3,FALSE)</f>
        <v>1281559.6483521401</v>
      </c>
      <c r="J14" s="21">
        <f>VLOOKUP(B14,RMS!B:E,4,FALSE)</f>
        <v>1076948.8939435901</v>
      </c>
      <c r="K14" s="22">
        <f t="shared" si="1"/>
        <v>8.0547859892249107E-2</v>
      </c>
      <c r="L14" s="22">
        <f t="shared" si="2"/>
        <v>-4.6435901895165443E-3</v>
      </c>
      <c r="M14" s="34"/>
    </row>
    <row r="15" spans="1:13" x14ac:dyDescent="0.15">
      <c r="A15" s="40"/>
      <c r="B15" s="12">
        <v>24</v>
      </c>
      <c r="C15" s="37" t="s">
        <v>17</v>
      </c>
      <c r="D15" s="37"/>
      <c r="E15" s="15">
        <f>VLOOKUP(C15,RA!B18:D48,3,0)</f>
        <v>501298.10159999999</v>
      </c>
      <c r="F15" s="25">
        <f>VLOOKUP(C15,RA!B19:I52,8,0)</f>
        <v>33101.232499999998</v>
      </c>
      <c r="G15" s="16">
        <f t="shared" si="0"/>
        <v>468196.86910000001</v>
      </c>
      <c r="H15" s="27">
        <f>RA!J19</f>
        <v>6.6031035015593202</v>
      </c>
      <c r="I15" s="20">
        <f>VLOOKUP(B15,RMS!B:D,3,FALSE)</f>
        <v>501298.13051453</v>
      </c>
      <c r="J15" s="21">
        <f>VLOOKUP(B15,RMS!B:E,4,FALSE)</f>
        <v>468196.86696410301</v>
      </c>
      <c r="K15" s="22">
        <f t="shared" si="1"/>
        <v>-2.8914530004840344E-2</v>
      </c>
      <c r="L15" s="22">
        <f t="shared" si="2"/>
        <v>2.1358969970606267E-3</v>
      </c>
      <c r="M15" s="34"/>
    </row>
    <row r="16" spans="1:13" x14ac:dyDescent="0.15">
      <c r="A16" s="40"/>
      <c r="B16" s="12">
        <v>25</v>
      </c>
      <c r="C16" s="37" t="s">
        <v>18</v>
      </c>
      <c r="D16" s="37"/>
      <c r="E16" s="15">
        <f>VLOOKUP(C16,RA!B20:D49,3,0)</f>
        <v>800260.87760000001</v>
      </c>
      <c r="F16" s="25">
        <f>VLOOKUP(C16,RA!B20:I53,8,0)</f>
        <v>72759.411200000002</v>
      </c>
      <c r="G16" s="16">
        <f t="shared" si="0"/>
        <v>727501.46640000003</v>
      </c>
      <c r="H16" s="27">
        <f>RA!J20</f>
        <v>9.0919615386181398</v>
      </c>
      <c r="I16" s="20">
        <f>VLOOKUP(B16,RMS!B:D,3,FALSE)</f>
        <v>800260.9976</v>
      </c>
      <c r="J16" s="21">
        <f>VLOOKUP(B16,RMS!B:E,4,FALSE)</f>
        <v>727501.46640000003</v>
      </c>
      <c r="K16" s="22">
        <f t="shared" si="1"/>
        <v>-0.11999999999534339</v>
      </c>
      <c r="L16" s="22">
        <f t="shared" si="2"/>
        <v>0</v>
      </c>
      <c r="M16" s="34"/>
    </row>
    <row r="17" spans="1:13" x14ac:dyDescent="0.15">
      <c r="A17" s="40"/>
      <c r="B17" s="12">
        <v>26</v>
      </c>
      <c r="C17" s="37" t="s">
        <v>19</v>
      </c>
      <c r="D17" s="37"/>
      <c r="E17" s="15">
        <f>VLOOKUP(C17,RA!B20:D50,3,0)</f>
        <v>370288.76770000003</v>
      </c>
      <c r="F17" s="25">
        <f>VLOOKUP(C17,RA!B21:I54,8,0)</f>
        <v>45362.346599999997</v>
      </c>
      <c r="G17" s="16">
        <f t="shared" si="0"/>
        <v>324926.42110000004</v>
      </c>
      <c r="H17" s="27">
        <f>RA!J21</f>
        <v>12.2505327076925</v>
      </c>
      <c r="I17" s="20">
        <f>VLOOKUP(B17,RMS!B:D,3,FALSE)</f>
        <v>370288.37803939899</v>
      </c>
      <c r="J17" s="21">
        <f>VLOOKUP(B17,RMS!B:E,4,FALSE)</f>
        <v>324926.42102121603</v>
      </c>
      <c r="K17" s="22">
        <f t="shared" si="1"/>
        <v>0.38966060103848577</v>
      </c>
      <c r="L17" s="22">
        <f t="shared" si="2"/>
        <v>7.8784010838717222E-5</v>
      </c>
      <c r="M17" s="34"/>
    </row>
    <row r="18" spans="1:13" x14ac:dyDescent="0.15">
      <c r="A18" s="40"/>
      <c r="B18" s="12">
        <v>27</v>
      </c>
      <c r="C18" s="37" t="s">
        <v>20</v>
      </c>
      <c r="D18" s="37"/>
      <c r="E18" s="15">
        <f>VLOOKUP(C18,RA!B22:D51,3,0)</f>
        <v>829472.98919999995</v>
      </c>
      <c r="F18" s="25">
        <f>VLOOKUP(C18,RA!B22:I55,8,0)</f>
        <v>113511.26210000001</v>
      </c>
      <c r="G18" s="16">
        <f t="shared" si="0"/>
        <v>715961.7270999999</v>
      </c>
      <c r="H18" s="27">
        <f>RA!J22</f>
        <v>13.6847448413574</v>
      </c>
      <c r="I18" s="20">
        <f>VLOOKUP(B18,RMS!B:D,3,FALSE)</f>
        <v>829473.87710000004</v>
      </c>
      <c r="J18" s="21">
        <f>VLOOKUP(B18,RMS!B:E,4,FALSE)</f>
        <v>715961.72620000003</v>
      </c>
      <c r="K18" s="22">
        <f t="shared" si="1"/>
        <v>-0.88790000008884817</v>
      </c>
      <c r="L18" s="22">
        <f t="shared" si="2"/>
        <v>8.9999986812472343E-4</v>
      </c>
      <c r="M18" s="34"/>
    </row>
    <row r="19" spans="1:13" x14ac:dyDescent="0.15">
      <c r="A19" s="40"/>
      <c r="B19" s="12">
        <v>29</v>
      </c>
      <c r="C19" s="37" t="s">
        <v>21</v>
      </c>
      <c r="D19" s="37"/>
      <c r="E19" s="15">
        <f>VLOOKUP(C19,RA!B22:D52,3,0)</f>
        <v>2024931.1054</v>
      </c>
      <c r="F19" s="25">
        <f>VLOOKUP(C19,RA!B23:I56,8,0)</f>
        <v>198153.16699999999</v>
      </c>
      <c r="G19" s="16">
        <f t="shared" si="0"/>
        <v>1826777.9384000001</v>
      </c>
      <c r="H19" s="27">
        <f>RA!J23</f>
        <v>9.7856745087066699</v>
      </c>
      <c r="I19" s="20">
        <f>VLOOKUP(B19,RMS!B:D,3,FALSE)</f>
        <v>2024932.31206667</v>
      </c>
      <c r="J19" s="21">
        <f>VLOOKUP(B19,RMS!B:E,4,FALSE)</f>
        <v>1826777.9634948701</v>
      </c>
      <c r="K19" s="22">
        <f t="shared" si="1"/>
        <v>-1.2066666700411588</v>
      </c>
      <c r="L19" s="22">
        <f t="shared" si="2"/>
        <v>-2.5094870012253523E-2</v>
      </c>
      <c r="M19" s="34"/>
    </row>
    <row r="20" spans="1:13" x14ac:dyDescent="0.15">
      <c r="A20" s="40"/>
      <c r="B20" s="12">
        <v>31</v>
      </c>
      <c r="C20" s="37" t="s">
        <v>22</v>
      </c>
      <c r="D20" s="37"/>
      <c r="E20" s="15">
        <f>VLOOKUP(C20,RA!B24:D53,3,0)</f>
        <v>223218.87359999999</v>
      </c>
      <c r="F20" s="25">
        <f>VLOOKUP(C20,RA!B24:I57,8,0)</f>
        <v>35543.385399999999</v>
      </c>
      <c r="G20" s="16">
        <f t="shared" si="0"/>
        <v>187675.48819999999</v>
      </c>
      <c r="H20" s="27">
        <f>RA!J24</f>
        <v>15.9231093799409</v>
      </c>
      <c r="I20" s="20">
        <f>VLOOKUP(B20,RMS!B:D,3,FALSE)</f>
        <v>223218.84616648499</v>
      </c>
      <c r="J20" s="21">
        <f>VLOOKUP(B20,RMS!B:E,4,FALSE)</f>
        <v>187675.48226809301</v>
      </c>
      <c r="K20" s="22">
        <f t="shared" si="1"/>
        <v>2.7433515002485365E-2</v>
      </c>
      <c r="L20" s="22">
        <f t="shared" si="2"/>
        <v>5.9319069841876626E-3</v>
      </c>
      <c r="M20" s="34"/>
    </row>
    <row r="21" spans="1:13" x14ac:dyDescent="0.15">
      <c r="A21" s="40"/>
      <c r="B21" s="12">
        <v>32</v>
      </c>
      <c r="C21" s="37" t="s">
        <v>23</v>
      </c>
      <c r="D21" s="37"/>
      <c r="E21" s="15">
        <f>VLOOKUP(C21,RA!B24:D54,3,0)</f>
        <v>285531.52230000001</v>
      </c>
      <c r="F21" s="25">
        <f>VLOOKUP(C21,RA!B25:I58,8,0)</f>
        <v>27167.364799999999</v>
      </c>
      <c r="G21" s="16">
        <f t="shared" si="0"/>
        <v>258364.1575</v>
      </c>
      <c r="H21" s="27">
        <f>RA!J25</f>
        <v>9.5146639436384195</v>
      </c>
      <c r="I21" s="20">
        <f>VLOOKUP(B21,RMS!B:D,3,FALSE)</f>
        <v>285531.52119249699</v>
      </c>
      <c r="J21" s="21">
        <f>VLOOKUP(B21,RMS!B:E,4,FALSE)</f>
        <v>258364.15232588499</v>
      </c>
      <c r="K21" s="22">
        <f t="shared" si="1"/>
        <v>1.1075030197389424E-3</v>
      </c>
      <c r="L21" s="22">
        <f t="shared" si="2"/>
        <v>5.1741150091402233E-3</v>
      </c>
      <c r="M21" s="34"/>
    </row>
    <row r="22" spans="1:13" x14ac:dyDescent="0.15">
      <c r="A22" s="40"/>
      <c r="B22" s="12">
        <v>33</v>
      </c>
      <c r="C22" s="37" t="s">
        <v>24</v>
      </c>
      <c r="D22" s="37"/>
      <c r="E22" s="15">
        <f>VLOOKUP(C22,RA!B26:D55,3,0)</f>
        <v>516673.92979999998</v>
      </c>
      <c r="F22" s="25">
        <f>VLOOKUP(C22,RA!B26:I59,8,0)</f>
        <v>116723.62790000001</v>
      </c>
      <c r="G22" s="16">
        <f t="shared" si="0"/>
        <v>399950.30189999996</v>
      </c>
      <c r="H22" s="27">
        <f>RA!J26</f>
        <v>22.591352334185501</v>
      </c>
      <c r="I22" s="20">
        <f>VLOOKUP(B22,RMS!B:D,3,FALSE)</f>
        <v>516673.87110596802</v>
      </c>
      <c r="J22" s="21">
        <f>VLOOKUP(B22,RMS!B:E,4,FALSE)</f>
        <v>399950.28423177899</v>
      </c>
      <c r="K22" s="22">
        <f t="shared" si="1"/>
        <v>5.869403196265921E-2</v>
      </c>
      <c r="L22" s="22">
        <f t="shared" si="2"/>
        <v>1.7668220971245319E-2</v>
      </c>
      <c r="M22" s="34"/>
    </row>
    <row r="23" spans="1:13" x14ac:dyDescent="0.15">
      <c r="A23" s="40"/>
      <c r="B23" s="12">
        <v>34</v>
      </c>
      <c r="C23" s="37" t="s">
        <v>25</v>
      </c>
      <c r="D23" s="37"/>
      <c r="E23" s="15">
        <f>VLOOKUP(C23,RA!B26:D56,3,0)</f>
        <v>224569.91209999999</v>
      </c>
      <c r="F23" s="25">
        <f>VLOOKUP(C23,RA!B27:I60,8,0)</f>
        <v>61117.049500000001</v>
      </c>
      <c r="G23" s="16">
        <f t="shared" si="0"/>
        <v>163452.86259999999</v>
      </c>
      <c r="H23" s="27">
        <f>RA!J27</f>
        <v>27.215154928138698</v>
      </c>
      <c r="I23" s="20">
        <f>VLOOKUP(B23,RMS!B:D,3,FALSE)</f>
        <v>224569.84033859801</v>
      </c>
      <c r="J23" s="21">
        <f>VLOOKUP(B23,RMS!B:E,4,FALSE)</f>
        <v>163452.869194503</v>
      </c>
      <c r="K23" s="22">
        <f t="shared" si="1"/>
        <v>7.1761401981348172E-2</v>
      </c>
      <c r="L23" s="22">
        <f t="shared" si="2"/>
        <v>-6.594503007363528E-3</v>
      </c>
      <c r="M23" s="34"/>
    </row>
    <row r="24" spans="1:13" x14ac:dyDescent="0.15">
      <c r="A24" s="40"/>
      <c r="B24" s="12">
        <v>35</v>
      </c>
      <c r="C24" s="37" t="s">
        <v>26</v>
      </c>
      <c r="D24" s="37"/>
      <c r="E24" s="15">
        <f>VLOOKUP(C24,RA!B28:D57,3,0)</f>
        <v>859784.66460000002</v>
      </c>
      <c r="F24" s="25">
        <f>VLOOKUP(C24,RA!B28:I61,8,0)</f>
        <v>46975.825700000001</v>
      </c>
      <c r="G24" s="16">
        <f t="shared" si="0"/>
        <v>812808.83889999997</v>
      </c>
      <c r="H24" s="27">
        <f>RA!J28</f>
        <v>5.4636733631268797</v>
      </c>
      <c r="I24" s="20">
        <f>VLOOKUP(B24,RMS!B:D,3,FALSE)</f>
        <v>859784.65870177001</v>
      </c>
      <c r="J24" s="21">
        <f>VLOOKUP(B24,RMS!B:E,4,FALSE)</f>
        <v>812808.85011150397</v>
      </c>
      <c r="K24" s="22">
        <f t="shared" si="1"/>
        <v>5.8982300106436014E-3</v>
      </c>
      <c r="L24" s="22">
        <f t="shared" si="2"/>
        <v>-1.1211503995582461E-2</v>
      </c>
      <c r="M24" s="34"/>
    </row>
    <row r="25" spans="1:13" x14ac:dyDescent="0.15">
      <c r="A25" s="40"/>
      <c r="B25" s="12">
        <v>36</v>
      </c>
      <c r="C25" s="37" t="s">
        <v>27</v>
      </c>
      <c r="D25" s="37"/>
      <c r="E25" s="15">
        <f>VLOOKUP(C25,RA!B28:D58,3,0)</f>
        <v>622609.44259999995</v>
      </c>
      <c r="F25" s="25">
        <f>VLOOKUP(C25,RA!B29:I62,8,0)</f>
        <v>100828.0304</v>
      </c>
      <c r="G25" s="16">
        <f t="shared" si="0"/>
        <v>521781.41219999996</v>
      </c>
      <c r="H25" s="27">
        <f>RA!J29</f>
        <v>16.1944267949013</v>
      </c>
      <c r="I25" s="20">
        <f>VLOOKUP(B25,RMS!B:D,3,FALSE)</f>
        <v>622609.44432831905</v>
      </c>
      <c r="J25" s="21">
        <f>VLOOKUP(B25,RMS!B:E,4,FALSE)</f>
        <v>521781.39481487602</v>
      </c>
      <c r="K25" s="22">
        <f t="shared" si="1"/>
        <v>-1.7283190973103046E-3</v>
      </c>
      <c r="L25" s="22">
        <f t="shared" si="2"/>
        <v>1.7385123937856406E-2</v>
      </c>
      <c r="M25" s="34"/>
    </row>
    <row r="26" spans="1:13" x14ac:dyDescent="0.15">
      <c r="A26" s="40"/>
      <c r="B26" s="12">
        <v>37</v>
      </c>
      <c r="C26" s="37" t="s">
        <v>28</v>
      </c>
      <c r="D26" s="37"/>
      <c r="E26" s="15">
        <f>VLOOKUP(C26,RA!B30:D59,3,0)</f>
        <v>831041.12120000005</v>
      </c>
      <c r="F26" s="25">
        <f>VLOOKUP(C26,RA!B30:I63,8,0)</f>
        <v>110049.7622</v>
      </c>
      <c r="G26" s="16">
        <f t="shared" si="0"/>
        <v>720991.35900000005</v>
      </c>
      <c r="H26" s="27">
        <f>RA!J30</f>
        <v>13.2423967229313</v>
      </c>
      <c r="I26" s="20">
        <f>VLOOKUP(B26,RMS!B:D,3,FALSE)</f>
        <v>831041.125868142</v>
      </c>
      <c r="J26" s="21">
        <f>VLOOKUP(B26,RMS!B:E,4,FALSE)</f>
        <v>720991.34503249195</v>
      </c>
      <c r="K26" s="22">
        <f t="shared" si="1"/>
        <v>-4.6681419480592012E-3</v>
      </c>
      <c r="L26" s="22">
        <f t="shared" si="2"/>
        <v>1.3967508100904524E-2</v>
      </c>
      <c r="M26" s="34"/>
    </row>
    <row r="27" spans="1:13" x14ac:dyDescent="0.15">
      <c r="A27" s="40"/>
      <c r="B27" s="12">
        <v>38</v>
      </c>
      <c r="C27" s="37" t="s">
        <v>29</v>
      </c>
      <c r="D27" s="37"/>
      <c r="E27" s="15">
        <f>VLOOKUP(C27,RA!B30:D60,3,0)</f>
        <v>458534.72930000001</v>
      </c>
      <c r="F27" s="25">
        <f>VLOOKUP(C27,RA!B31:I64,8,0)</f>
        <v>34297.851699999999</v>
      </c>
      <c r="G27" s="16">
        <f t="shared" si="0"/>
        <v>424236.87760000001</v>
      </c>
      <c r="H27" s="27">
        <f>RA!J31</f>
        <v>7.4798809137879596</v>
      </c>
      <c r="I27" s="20">
        <f>VLOOKUP(B27,RMS!B:D,3,FALSE)</f>
        <v>458534.718050442</v>
      </c>
      <c r="J27" s="21">
        <f>VLOOKUP(B27,RMS!B:E,4,FALSE)</f>
        <v>424236.74328141601</v>
      </c>
      <c r="K27" s="22">
        <f t="shared" si="1"/>
        <v>1.1249558010604233E-2</v>
      </c>
      <c r="L27" s="22">
        <f t="shared" si="2"/>
        <v>0.13431858399417251</v>
      </c>
      <c r="M27" s="34"/>
    </row>
    <row r="28" spans="1:13" x14ac:dyDescent="0.15">
      <c r="A28" s="40"/>
      <c r="B28" s="12">
        <v>39</v>
      </c>
      <c r="C28" s="37" t="s">
        <v>30</v>
      </c>
      <c r="D28" s="37"/>
      <c r="E28" s="15">
        <f>VLOOKUP(C28,RA!B32:D61,3,0)</f>
        <v>104587.4181</v>
      </c>
      <c r="F28" s="25">
        <f>VLOOKUP(C28,RA!B32:I65,8,0)</f>
        <v>30795.764999999999</v>
      </c>
      <c r="G28" s="16">
        <f t="shared" si="0"/>
        <v>73791.653099999996</v>
      </c>
      <c r="H28" s="27">
        <f>RA!J32</f>
        <v>29.444999751839202</v>
      </c>
      <c r="I28" s="20">
        <f>VLOOKUP(B28,RMS!B:D,3,FALSE)</f>
        <v>104587.362839407</v>
      </c>
      <c r="J28" s="21">
        <f>VLOOKUP(B28,RMS!B:E,4,FALSE)</f>
        <v>73791.648299227396</v>
      </c>
      <c r="K28" s="22">
        <f t="shared" si="1"/>
        <v>5.5260592998820357E-2</v>
      </c>
      <c r="L28" s="22">
        <f t="shared" si="2"/>
        <v>4.8007725999923423E-3</v>
      </c>
      <c r="M28" s="34"/>
    </row>
    <row r="29" spans="1:13" x14ac:dyDescent="0.15">
      <c r="A29" s="40"/>
      <c r="B29" s="12">
        <v>40</v>
      </c>
      <c r="C29" s="37" t="s">
        <v>31</v>
      </c>
      <c r="D29" s="37"/>
      <c r="E29" s="15">
        <f>VLOOKUP(C29,RA!B32:D62,3,0)</f>
        <v>0</v>
      </c>
      <c r="F29" s="25">
        <f>VLOOKUP(C29,RA!B33:I66,8,0)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4"/>
    </row>
    <row r="30" spans="1:13" x14ac:dyDescent="0.15">
      <c r="A30" s="40"/>
      <c r="B30" s="12">
        <v>42</v>
      </c>
      <c r="C30" s="37" t="s">
        <v>32</v>
      </c>
      <c r="D30" s="37"/>
      <c r="E30" s="15">
        <f>VLOOKUP(C30,RA!B34:D64,3,0)</f>
        <v>142987.93659999999</v>
      </c>
      <c r="F30" s="25">
        <f>VLOOKUP(C30,RA!B34:I68,8,0)</f>
        <v>20771.674900000002</v>
      </c>
      <c r="G30" s="16">
        <f t="shared" si="0"/>
        <v>122216.26169999999</v>
      </c>
      <c r="H30" s="27">
        <f>RA!J34</f>
        <v>14.526872262033899</v>
      </c>
      <c r="I30" s="20">
        <f>VLOOKUP(B30,RMS!B:D,3,FALSE)</f>
        <v>142987.9357</v>
      </c>
      <c r="J30" s="21">
        <f>VLOOKUP(B30,RMS!B:E,4,FALSE)</f>
        <v>122216.2515</v>
      </c>
      <c r="K30" s="22">
        <f t="shared" si="1"/>
        <v>8.9999998454004526E-4</v>
      </c>
      <c r="L30" s="22">
        <f t="shared" si="2"/>
        <v>1.0199999989708886E-2</v>
      </c>
      <c r="M30" s="34"/>
    </row>
    <row r="31" spans="1:13" x14ac:dyDescent="0.15">
      <c r="A31" s="40"/>
      <c r="B31" s="12">
        <v>71</v>
      </c>
      <c r="C31" s="37" t="s">
        <v>36</v>
      </c>
      <c r="D31" s="37"/>
      <c r="E31" s="15">
        <f>VLOOKUP(C31,RA!B35:D65,3,0)</f>
        <v>0</v>
      </c>
      <c r="F31" s="25">
        <f>VLOOKUP(C31,RA!B35:I69,8,0)</f>
        <v>0</v>
      </c>
      <c r="G31" s="16">
        <f t="shared" si="0"/>
        <v>0</v>
      </c>
      <c r="H31" s="27">
        <f>RA!J35</f>
        <v>0</v>
      </c>
      <c r="I31" s="20">
        <v>0</v>
      </c>
      <c r="J31" s="21">
        <v>0</v>
      </c>
      <c r="K31" s="22">
        <f t="shared" si="1"/>
        <v>0</v>
      </c>
      <c r="L31" s="22">
        <f t="shared" si="2"/>
        <v>0</v>
      </c>
      <c r="M31" s="34"/>
    </row>
    <row r="32" spans="1:13" x14ac:dyDescent="0.15">
      <c r="A32" s="40"/>
      <c r="B32" s="12">
        <v>72</v>
      </c>
      <c r="C32" s="37" t="s">
        <v>37</v>
      </c>
      <c r="D32" s="37"/>
      <c r="E32" s="15">
        <f>VLOOKUP(C32,RA!B36:D66,3,0)</f>
        <v>0</v>
      </c>
      <c r="F32" s="25">
        <f>VLOOKUP(C32,RA!B36:I70,8,0)</f>
        <v>0</v>
      </c>
      <c r="G32" s="16">
        <f t="shared" si="0"/>
        <v>0</v>
      </c>
      <c r="H32" s="27">
        <f>RA!J36</f>
        <v>0</v>
      </c>
      <c r="I32" s="20">
        <v>0</v>
      </c>
      <c r="J32" s="21">
        <v>0</v>
      </c>
      <c r="K32" s="22">
        <f t="shared" si="1"/>
        <v>0</v>
      </c>
      <c r="L32" s="22">
        <f t="shared" si="2"/>
        <v>0</v>
      </c>
      <c r="M32" s="34"/>
    </row>
    <row r="33" spans="1:13" x14ac:dyDescent="0.15">
      <c r="A33" s="40"/>
      <c r="B33" s="12">
        <v>73</v>
      </c>
      <c r="C33" s="37" t="s">
        <v>38</v>
      </c>
      <c r="D33" s="37"/>
      <c r="E33" s="15">
        <f>VLOOKUP(C33,RA!B37:D67,3,0)</f>
        <v>0</v>
      </c>
      <c r="F33" s="25">
        <f>VLOOKUP(C33,RA!B37:I71,8,0)</f>
        <v>0</v>
      </c>
      <c r="G33" s="16">
        <f t="shared" si="0"/>
        <v>0</v>
      </c>
      <c r="H33" s="27">
        <f>RA!J37</f>
        <v>0</v>
      </c>
      <c r="I33" s="20">
        <v>0</v>
      </c>
      <c r="J33" s="21">
        <v>0</v>
      </c>
      <c r="K33" s="22">
        <f t="shared" si="1"/>
        <v>0</v>
      </c>
      <c r="L33" s="22">
        <f t="shared" si="2"/>
        <v>0</v>
      </c>
      <c r="M33" s="34"/>
    </row>
    <row r="34" spans="1:13" x14ac:dyDescent="0.15">
      <c r="A34" s="40"/>
      <c r="B34" s="12">
        <v>75</v>
      </c>
      <c r="C34" s="37" t="s">
        <v>33</v>
      </c>
      <c r="D34" s="37"/>
      <c r="E34" s="15">
        <f>VLOOKUP(C34,RA!B8:D68,3,0)</f>
        <v>183490.59839999999</v>
      </c>
      <c r="F34" s="25">
        <f>VLOOKUP(C34,RA!B8:I72,8,0)</f>
        <v>9517.5445999999993</v>
      </c>
      <c r="G34" s="16">
        <f t="shared" si="0"/>
        <v>173973.05379999999</v>
      </c>
      <c r="H34" s="27">
        <f>RA!J38</f>
        <v>5.1869385587005601</v>
      </c>
      <c r="I34" s="20">
        <f>VLOOKUP(B34,RMS!B:D,3,FALSE)</f>
        <v>183490.59829059799</v>
      </c>
      <c r="J34" s="21">
        <f>VLOOKUP(B34,RMS!B:E,4,FALSE)</f>
        <v>173973.055555556</v>
      </c>
      <c r="K34" s="22">
        <f t="shared" si="1"/>
        <v>1.0940199717879295E-4</v>
      </c>
      <c r="L34" s="22">
        <f t="shared" si="2"/>
        <v>-1.7555560043547302E-3</v>
      </c>
      <c r="M34" s="34"/>
    </row>
    <row r="35" spans="1:13" x14ac:dyDescent="0.15">
      <c r="A35" s="40"/>
      <c r="B35" s="12">
        <v>76</v>
      </c>
      <c r="C35" s="37" t="s">
        <v>34</v>
      </c>
      <c r="D35" s="37"/>
      <c r="E35" s="15">
        <f>VLOOKUP(C35,RA!B8:D69,3,0)</f>
        <v>414386.19660000002</v>
      </c>
      <c r="F35" s="25">
        <f>VLOOKUP(C35,RA!B8:I73,8,0)</f>
        <v>28772.5435</v>
      </c>
      <c r="G35" s="16">
        <f t="shared" si="0"/>
        <v>385613.6531</v>
      </c>
      <c r="H35" s="27">
        <f>RA!J39</f>
        <v>6.9434126271762997</v>
      </c>
      <c r="I35" s="20">
        <f>VLOOKUP(B35,RMS!B:D,3,FALSE)</f>
        <v>414386.18424529902</v>
      </c>
      <c r="J35" s="21">
        <f>VLOOKUP(B35,RMS!B:E,4,FALSE)</f>
        <v>385613.65379999997</v>
      </c>
      <c r="K35" s="22">
        <f t="shared" si="1"/>
        <v>1.2354701000731438E-2</v>
      </c>
      <c r="L35" s="22">
        <f t="shared" si="2"/>
        <v>-6.99999975040555E-4</v>
      </c>
      <c r="M35" s="34"/>
    </row>
    <row r="36" spans="1:13" x14ac:dyDescent="0.15">
      <c r="A36" s="40"/>
      <c r="B36" s="12">
        <v>77</v>
      </c>
      <c r="C36" s="37" t="s">
        <v>39</v>
      </c>
      <c r="D36" s="37"/>
      <c r="E36" s="15">
        <f>VLOOKUP(C36,RA!B9:D70,3,0)</f>
        <v>0</v>
      </c>
      <c r="F36" s="25">
        <f>VLOOKUP(C36,RA!B9:I74,8,0)</f>
        <v>0</v>
      </c>
      <c r="G36" s="16">
        <f t="shared" si="0"/>
        <v>0</v>
      </c>
      <c r="H36" s="27">
        <f>RA!J40</f>
        <v>0</v>
      </c>
      <c r="I36" s="20">
        <v>0</v>
      </c>
      <c r="J36" s="21">
        <v>0</v>
      </c>
      <c r="K36" s="22">
        <f t="shared" si="1"/>
        <v>0</v>
      </c>
      <c r="L36" s="22">
        <f t="shared" si="2"/>
        <v>0</v>
      </c>
      <c r="M36" s="34"/>
    </row>
    <row r="37" spans="1:13" x14ac:dyDescent="0.15">
      <c r="A37" s="40"/>
      <c r="B37" s="12">
        <v>78</v>
      </c>
      <c r="C37" s="37" t="s">
        <v>40</v>
      </c>
      <c r="D37" s="37"/>
      <c r="E37" s="15">
        <f>VLOOKUP(C37,RA!B10:D71,3,0)</f>
        <v>0</v>
      </c>
      <c r="F37" s="25">
        <f>VLOOKUP(C37,RA!B10:I75,8,0)</f>
        <v>0</v>
      </c>
      <c r="G37" s="16">
        <f t="shared" si="0"/>
        <v>0</v>
      </c>
      <c r="H37" s="27">
        <f>RA!J41</f>
        <v>0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  <c r="M37" s="34"/>
    </row>
    <row r="38" spans="1:13" x14ac:dyDescent="0.15">
      <c r="A38" s="40"/>
      <c r="B38" s="12">
        <v>99</v>
      </c>
      <c r="C38" s="37" t="s">
        <v>35</v>
      </c>
      <c r="D38" s="37"/>
      <c r="E38" s="15">
        <f>VLOOKUP(C38,RA!B8:D72,3,0)</f>
        <v>10015.626899999999</v>
      </c>
      <c r="F38" s="25">
        <f>VLOOKUP(C38,RA!B8:I76,8,0)</f>
        <v>999.59100000000001</v>
      </c>
      <c r="G38" s="16">
        <f t="shared" si="0"/>
        <v>9016.0358999999989</v>
      </c>
      <c r="H38" s="27" t="e">
        <f>RA!#REF!</f>
        <v>#REF!</v>
      </c>
      <c r="I38" s="20">
        <f>VLOOKUP(B38,RMS!B:D,3,FALSE)</f>
        <v>10015.626654564699</v>
      </c>
      <c r="J38" s="21">
        <f>VLOOKUP(B38,RMS!B:E,4,FALSE)</f>
        <v>9016.0360789652805</v>
      </c>
      <c r="K38" s="22">
        <f t="shared" si="1"/>
        <v>2.4543529980292078E-4</v>
      </c>
      <c r="L38" s="22">
        <f t="shared" si="2"/>
        <v>-1.789652815205045E-4</v>
      </c>
      <c r="M38" s="34"/>
    </row>
  </sheetData>
  <mergeCells count="38"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:D2"/>
    <mergeCell ref="C4:D4"/>
    <mergeCell ref="C5:D5"/>
    <mergeCell ref="C6:D6"/>
    <mergeCell ref="C7:D7"/>
    <mergeCell ref="A3:D3"/>
    <mergeCell ref="A4:A38"/>
    <mergeCell ref="C30:D30"/>
    <mergeCell ref="C31:D31"/>
    <mergeCell ref="C32:D32"/>
    <mergeCell ref="C33:D33"/>
    <mergeCell ref="C34:D34"/>
    <mergeCell ref="C35:D35"/>
    <mergeCell ref="C36:D36"/>
    <mergeCell ref="C38:D38"/>
    <mergeCell ref="C37:D37"/>
    <mergeCell ref="C29:D29"/>
    <mergeCell ref="C27:D27"/>
    <mergeCell ref="C28:D28"/>
    <mergeCell ref="C23:D23"/>
    <mergeCell ref="C24:D24"/>
    <mergeCell ref="C25:D25"/>
    <mergeCell ref="C26:D26"/>
  </mergeCells>
  <phoneticPr fontId="23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42"/>
  <sheetViews>
    <sheetView workbookViewId="0">
      <selection sqref="A1:W42"/>
    </sheetView>
  </sheetViews>
  <sheetFormatPr defaultRowHeight="11.25" x14ac:dyDescent="0.15"/>
  <cols>
    <col min="1" max="1" width="7" style="35" customWidth="1"/>
    <col min="2" max="3" width="9" style="35"/>
    <col min="4" max="5" width="11.5" style="35" bestFit="1" customWidth="1"/>
    <col min="6" max="7" width="12.25" style="35" bestFit="1" customWidth="1"/>
    <col min="8" max="8" width="9" style="35"/>
    <col min="9" max="9" width="12.25" style="35" bestFit="1" customWidth="1"/>
    <col min="10" max="10" width="9" style="35"/>
    <col min="11" max="11" width="12.25" style="35" bestFit="1" customWidth="1"/>
    <col min="12" max="12" width="10.5" style="35" bestFit="1" customWidth="1"/>
    <col min="13" max="13" width="12.25" style="35" bestFit="1" customWidth="1"/>
    <col min="14" max="15" width="13.875" style="35" bestFit="1" customWidth="1"/>
    <col min="16" max="17" width="9.25" style="35" bestFit="1" customWidth="1"/>
    <col min="18" max="18" width="10.5" style="35" bestFit="1" customWidth="1"/>
    <col min="19" max="20" width="9" style="35"/>
    <col min="21" max="21" width="10.5" style="35" bestFit="1" customWidth="1"/>
    <col min="22" max="22" width="36" style="35" bestFit="1" customWidth="1"/>
    <col min="23" max="16384" width="9" style="35"/>
  </cols>
  <sheetData>
    <row r="1" spans="1:23" ht="12.75" x14ac:dyDescent="0.2">
      <c r="A1" s="41"/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55" t="s">
        <v>46</v>
      </c>
      <c r="W1" s="43"/>
    </row>
    <row r="2" spans="1:23" ht="12.75" x14ac:dyDescent="0.2">
      <c r="A2" s="41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55"/>
      <c r="W2" s="43"/>
    </row>
    <row r="3" spans="1:23" ht="23.25" thickBot="1" x14ac:dyDescent="0.2">
      <c r="A3" s="41"/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56" t="s">
        <v>47</v>
      </c>
      <c r="W3" s="43"/>
    </row>
    <row r="4" spans="1:23" ht="15" thickTop="1" thickBot="1" x14ac:dyDescent="0.2">
      <c r="A4" s="42"/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54"/>
      <c r="W4" s="43"/>
    </row>
    <row r="5" spans="1:23" ht="15" thickTop="1" thickBot="1" x14ac:dyDescent="0.25">
      <c r="A5" s="57"/>
      <c r="B5" s="58"/>
      <c r="C5" s="59"/>
      <c r="D5" s="60" t="s">
        <v>0</v>
      </c>
      <c r="E5" s="60" t="s">
        <v>59</v>
      </c>
      <c r="F5" s="60" t="s">
        <v>60</v>
      </c>
      <c r="G5" s="60" t="s">
        <v>48</v>
      </c>
      <c r="H5" s="60" t="s">
        <v>49</v>
      </c>
      <c r="I5" s="60" t="s">
        <v>1</v>
      </c>
      <c r="J5" s="60" t="s">
        <v>2</v>
      </c>
      <c r="K5" s="60" t="s">
        <v>50</v>
      </c>
      <c r="L5" s="60" t="s">
        <v>51</v>
      </c>
      <c r="M5" s="60" t="s">
        <v>52</v>
      </c>
      <c r="N5" s="60" t="s">
        <v>53</v>
      </c>
      <c r="O5" s="60" t="s">
        <v>54</v>
      </c>
      <c r="P5" s="60" t="s">
        <v>61</v>
      </c>
      <c r="Q5" s="60" t="s">
        <v>62</v>
      </c>
      <c r="R5" s="60" t="s">
        <v>55</v>
      </c>
      <c r="S5" s="60" t="s">
        <v>56</v>
      </c>
      <c r="T5" s="60" t="s">
        <v>57</v>
      </c>
      <c r="U5" s="61" t="s">
        <v>58</v>
      </c>
      <c r="V5" s="54"/>
      <c r="W5" s="54"/>
    </row>
    <row r="6" spans="1:23" ht="14.25" thickBot="1" x14ac:dyDescent="0.2">
      <c r="A6" s="62" t="s">
        <v>3</v>
      </c>
      <c r="B6" s="44" t="s">
        <v>4</v>
      </c>
      <c r="C6" s="45"/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  <c r="U6" s="63"/>
      <c r="V6" s="54"/>
      <c r="W6" s="54"/>
    </row>
    <row r="7" spans="1:23" ht="14.25" thickBot="1" x14ac:dyDescent="0.2">
      <c r="A7" s="46" t="s">
        <v>5</v>
      </c>
      <c r="B7" s="47"/>
      <c r="C7" s="48"/>
      <c r="D7" s="64">
        <v>13169973.2074</v>
      </c>
      <c r="E7" s="64">
        <v>29996049</v>
      </c>
      <c r="F7" s="65">
        <v>43.905693071110797</v>
      </c>
      <c r="G7" s="64">
        <v>31969111.829100002</v>
      </c>
      <c r="H7" s="65">
        <v>-58.804069134595103</v>
      </c>
      <c r="I7" s="64">
        <v>1649260.5885999999</v>
      </c>
      <c r="J7" s="65">
        <v>12.522884918803801</v>
      </c>
      <c r="K7" s="64">
        <v>1404195.5678999999</v>
      </c>
      <c r="L7" s="65">
        <v>4.3923508898418202</v>
      </c>
      <c r="M7" s="65">
        <v>0.17452342558415701</v>
      </c>
      <c r="N7" s="64">
        <v>308301401.95679998</v>
      </c>
      <c r="O7" s="64">
        <v>308301401.95679998</v>
      </c>
      <c r="P7" s="64">
        <v>743712</v>
      </c>
      <c r="Q7" s="64">
        <v>1055378</v>
      </c>
      <c r="R7" s="65">
        <v>-29.531220093653602</v>
      </c>
      <c r="S7" s="64">
        <v>17.708431768480299</v>
      </c>
      <c r="T7" s="64">
        <v>18.025283024470902</v>
      </c>
      <c r="U7" s="66">
        <v>-1.7892677349021799</v>
      </c>
      <c r="V7" s="54"/>
      <c r="W7" s="54"/>
    </row>
    <row r="8" spans="1:23" ht="14.25" thickBot="1" x14ac:dyDescent="0.2">
      <c r="A8" s="49">
        <v>42016</v>
      </c>
      <c r="B8" s="52" t="s">
        <v>6</v>
      </c>
      <c r="C8" s="53"/>
      <c r="D8" s="67">
        <v>601522.48190000001</v>
      </c>
      <c r="E8" s="67">
        <v>1057490</v>
      </c>
      <c r="F8" s="68">
        <v>56.882096464269203</v>
      </c>
      <c r="G8" s="67">
        <v>1175639.5397000001</v>
      </c>
      <c r="H8" s="68">
        <v>-48.8344461386951</v>
      </c>
      <c r="I8" s="67">
        <v>144721.5019</v>
      </c>
      <c r="J8" s="68">
        <v>24.059200820370901</v>
      </c>
      <c r="K8" s="67">
        <v>135361.94070000001</v>
      </c>
      <c r="L8" s="68">
        <v>11.513898276553499</v>
      </c>
      <c r="M8" s="68">
        <v>6.9144703094524002E-2</v>
      </c>
      <c r="N8" s="67">
        <v>11187123.568</v>
      </c>
      <c r="O8" s="67">
        <v>11187123.568</v>
      </c>
      <c r="P8" s="67">
        <v>22412</v>
      </c>
      <c r="Q8" s="67">
        <v>32686</v>
      </c>
      <c r="R8" s="68">
        <v>-31.432417548797702</v>
      </c>
      <c r="S8" s="67">
        <v>26.839304029091601</v>
      </c>
      <c r="T8" s="67">
        <v>26.935955259132399</v>
      </c>
      <c r="U8" s="69">
        <v>-0.36011079101020299</v>
      </c>
      <c r="V8" s="54"/>
      <c r="W8" s="54"/>
    </row>
    <row r="9" spans="1:23" ht="12" customHeight="1" thickBot="1" x14ac:dyDescent="0.2">
      <c r="A9" s="50"/>
      <c r="B9" s="52" t="s">
        <v>7</v>
      </c>
      <c r="C9" s="53"/>
      <c r="D9" s="67">
        <v>62999.654300000002</v>
      </c>
      <c r="E9" s="67">
        <v>198650</v>
      </c>
      <c r="F9" s="68">
        <v>31.713895947646598</v>
      </c>
      <c r="G9" s="67">
        <v>144456.34760000001</v>
      </c>
      <c r="H9" s="68">
        <v>-56.388448589018601</v>
      </c>
      <c r="I9" s="67">
        <v>14755.035900000001</v>
      </c>
      <c r="J9" s="68">
        <v>23.420820421866999</v>
      </c>
      <c r="K9" s="67">
        <v>32049.238799999999</v>
      </c>
      <c r="L9" s="68">
        <v>22.186106275332701</v>
      </c>
      <c r="M9" s="68">
        <v>-0.53961353054038796</v>
      </c>
      <c r="N9" s="67">
        <v>1628880.1281000001</v>
      </c>
      <c r="O9" s="67">
        <v>1628880.1281000001</v>
      </c>
      <c r="P9" s="67">
        <v>3570</v>
      </c>
      <c r="Q9" s="67">
        <v>7379</v>
      </c>
      <c r="R9" s="68">
        <v>-51.619460631521903</v>
      </c>
      <c r="S9" s="67">
        <v>17.6469619887955</v>
      </c>
      <c r="T9" s="67">
        <v>17.928541076026601</v>
      </c>
      <c r="U9" s="69">
        <v>-1.59562358331041</v>
      </c>
      <c r="V9" s="54"/>
      <c r="W9" s="54"/>
    </row>
    <row r="10" spans="1:23" ht="14.25" thickBot="1" x14ac:dyDescent="0.2">
      <c r="A10" s="50"/>
      <c r="B10" s="52" t="s">
        <v>8</v>
      </c>
      <c r="C10" s="53"/>
      <c r="D10" s="67">
        <v>86790.670299999998</v>
      </c>
      <c r="E10" s="67">
        <v>271623</v>
      </c>
      <c r="F10" s="68">
        <v>31.952621942913499</v>
      </c>
      <c r="G10" s="67">
        <v>210436.9063</v>
      </c>
      <c r="H10" s="68">
        <v>-58.7569158727934</v>
      </c>
      <c r="I10" s="67">
        <v>22257.577099999999</v>
      </c>
      <c r="J10" s="68">
        <v>25.645126397877402</v>
      </c>
      <c r="K10" s="67">
        <v>53697.282800000001</v>
      </c>
      <c r="L10" s="68">
        <v>25.517046293889599</v>
      </c>
      <c r="M10" s="68">
        <v>-0.585499005919905</v>
      </c>
      <c r="N10" s="67">
        <v>2378337.1444000001</v>
      </c>
      <c r="O10" s="67">
        <v>2378337.1444000001</v>
      </c>
      <c r="P10" s="67">
        <v>69928</v>
      </c>
      <c r="Q10" s="67">
        <v>99185</v>
      </c>
      <c r="R10" s="68">
        <v>-29.4974038413066</v>
      </c>
      <c r="S10" s="67">
        <v>1.2411433231323601</v>
      </c>
      <c r="T10" s="67">
        <v>1.69450688007259</v>
      </c>
      <c r="U10" s="69">
        <v>-36.527897180805802</v>
      </c>
      <c r="V10" s="54"/>
      <c r="W10" s="54"/>
    </row>
    <row r="11" spans="1:23" ht="14.25" thickBot="1" x14ac:dyDescent="0.2">
      <c r="A11" s="50"/>
      <c r="B11" s="52" t="s">
        <v>9</v>
      </c>
      <c r="C11" s="53"/>
      <c r="D11" s="67">
        <v>58553.450599999996</v>
      </c>
      <c r="E11" s="67">
        <v>92712</v>
      </c>
      <c r="F11" s="68">
        <v>63.156280308913601</v>
      </c>
      <c r="G11" s="67">
        <v>119125.9449</v>
      </c>
      <c r="H11" s="68">
        <v>-50.847440791212598</v>
      </c>
      <c r="I11" s="67">
        <v>14093.7574</v>
      </c>
      <c r="J11" s="68">
        <v>24.069900672941699</v>
      </c>
      <c r="K11" s="67">
        <v>13678.834500000001</v>
      </c>
      <c r="L11" s="68">
        <v>11.4826661072722</v>
      </c>
      <c r="M11" s="68">
        <v>3.0333205654327001E-2</v>
      </c>
      <c r="N11" s="67">
        <v>960356.18629999994</v>
      </c>
      <c r="O11" s="67">
        <v>960356.18629999994</v>
      </c>
      <c r="P11" s="67">
        <v>2684</v>
      </c>
      <c r="Q11" s="67">
        <v>3667</v>
      </c>
      <c r="R11" s="68">
        <v>-26.806653940550898</v>
      </c>
      <c r="S11" s="67">
        <v>21.8157416542474</v>
      </c>
      <c r="T11" s="67">
        <v>21.1251502590674</v>
      </c>
      <c r="U11" s="69">
        <v>3.1655646006679499</v>
      </c>
      <c r="V11" s="54"/>
      <c r="W11" s="54"/>
    </row>
    <row r="12" spans="1:23" ht="14.25" thickBot="1" x14ac:dyDescent="0.2">
      <c r="A12" s="50"/>
      <c r="B12" s="52" t="s">
        <v>10</v>
      </c>
      <c r="C12" s="53"/>
      <c r="D12" s="67">
        <v>160969.96830000001</v>
      </c>
      <c r="E12" s="67">
        <v>347259</v>
      </c>
      <c r="F12" s="68">
        <v>46.354441008008401</v>
      </c>
      <c r="G12" s="67">
        <v>385442.16710000002</v>
      </c>
      <c r="H12" s="68">
        <v>-58.237582174490598</v>
      </c>
      <c r="I12" s="67">
        <v>16432.2984</v>
      </c>
      <c r="J12" s="68">
        <v>10.208300699528699</v>
      </c>
      <c r="K12" s="67">
        <v>-25046.274799999999</v>
      </c>
      <c r="L12" s="68">
        <v>-6.4980629878780096</v>
      </c>
      <c r="M12" s="68">
        <v>-1.6560775417189</v>
      </c>
      <c r="N12" s="67">
        <v>6638973.2391999997</v>
      </c>
      <c r="O12" s="67">
        <v>6638973.2391999997</v>
      </c>
      <c r="P12" s="67">
        <v>1447</v>
      </c>
      <c r="Q12" s="67">
        <v>2071</v>
      </c>
      <c r="R12" s="68">
        <v>-30.130371801062299</v>
      </c>
      <c r="S12" s="67">
        <v>111.243931098825</v>
      </c>
      <c r="T12" s="67">
        <v>124.37977662964801</v>
      </c>
      <c r="U12" s="69">
        <v>-11.8081457577699</v>
      </c>
      <c r="V12" s="54"/>
      <c r="W12" s="54"/>
    </row>
    <row r="13" spans="1:23" ht="14.25" thickBot="1" x14ac:dyDescent="0.2">
      <c r="A13" s="50"/>
      <c r="B13" s="52" t="s">
        <v>11</v>
      </c>
      <c r="C13" s="53"/>
      <c r="D13" s="67">
        <v>265527.5526</v>
      </c>
      <c r="E13" s="67">
        <v>1006767</v>
      </c>
      <c r="F13" s="68">
        <v>26.374280503830601</v>
      </c>
      <c r="G13" s="67">
        <v>1017546.0239</v>
      </c>
      <c r="H13" s="68">
        <v>-73.905106367346505</v>
      </c>
      <c r="I13" s="67">
        <v>49049.300199999998</v>
      </c>
      <c r="J13" s="68">
        <v>18.4723956966867</v>
      </c>
      <c r="K13" s="67">
        <v>6241.1289999999999</v>
      </c>
      <c r="L13" s="68">
        <v>0.613351028200111</v>
      </c>
      <c r="M13" s="68">
        <v>6.8590428430497097</v>
      </c>
      <c r="N13" s="67">
        <v>4989678.8569999998</v>
      </c>
      <c r="O13" s="67">
        <v>4989678.8569999998</v>
      </c>
      <c r="P13" s="67">
        <v>8244</v>
      </c>
      <c r="Q13" s="67">
        <v>11596</v>
      </c>
      <c r="R13" s="68">
        <v>-28.906519489479098</v>
      </c>
      <c r="S13" s="67">
        <v>32.208582314410499</v>
      </c>
      <c r="T13" s="67">
        <v>33.118525793377003</v>
      </c>
      <c r="U13" s="69">
        <v>-2.8251584316377301</v>
      </c>
      <c r="V13" s="54"/>
      <c r="W13" s="54"/>
    </row>
    <row r="14" spans="1:23" ht="14.25" thickBot="1" x14ac:dyDescent="0.2">
      <c r="A14" s="50"/>
      <c r="B14" s="52" t="s">
        <v>12</v>
      </c>
      <c r="C14" s="53"/>
      <c r="D14" s="67">
        <v>143725.19320000001</v>
      </c>
      <c r="E14" s="67">
        <v>341563</v>
      </c>
      <c r="F14" s="68">
        <v>42.078677491414503</v>
      </c>
      <c r="G14" s="67">
        <v>331628.3738</v>
      </c>
      <c r="H14" s="68">
        <v>-56.660767125228404</v>
      </c>
      <c r="I14" s="67">
        <v>28198.942599999998</v>
      </c>
      <c r="J14" s="68">
        <v>19.620041533539599</v>
      </c>
      <c r="K14" s="67">
        <v>52762.651700000002</v>
      </c>
      <c r="L14" s="68">
        <v>15.9101741191242</v>
      </c>
      <c r="M14" s="68">
        <v>-0.46555107274868102</v>
      </c>
      <c r="N14" s="67">
        <v>2640545.0361000001</v>
      </c>
      <c r="O14" s="67">
        <v>2640545.0361000001</v>
      </c>
      <c r="P14" s="67">
        <v>2451</v>
      </c>
      <c r="Q14" s="67">
        <v>2728</v>
      </c>
      <c r="R14" s="68">
        <v>-10.1539589442815</v>
      </c>
      <c r="S14" s="67">
        <v>58.639409710322298</v>
      </c>
      <c r="T14" s="67">
        <v>67.543082001466303</v>
      </c>
      <c r="U14" s="69">
        <v>-15.1837686210143</v>
      </c>
      <c r="V14" s="54"/>
      <c r="W14" s="54"/>
    </row>
    <row r="15" spans="1:23" ht="14.25" thickBot="1" x14ac:dyDescent="0.2">
      <c r="A15" s="50"/>
      <c r="B15" s="52" t="s">
        <v>13</v>
      </c>
      <c r="C15" s="53"/>
      <c r="D15" s="67">
        <v>97845.738700000002</v>
      </c>
      <c r="E15" s="67">
        <v>182489</v>
      </c>
      <c r="F15" s="68">
        <v>53.617335127048797</v>
      </c>
      <c r="G15" s="67">
        <v>160855.33480000001</v>
      </c>
      <c r="H15" s="68">
        <v>-39.171592399060401</v>
      </c>
      <c r="I15" s="67">
        <v>-655.58550000000002</v>
      </c>
      <c r="J15" s="68">
        <v>-0.67001947014786101</v>
      </c>
      <c r="K15" s="67">
        <v>15939.835499999999</v>
      </c>
      <c r="L15" s="68">
        <v>9.9094229730203498</v>
      </c>
      <c r="M15" s="68">
        <v>-1.0411287494152599</v>
      </c>
      <c r="N15" s="67">
        <v>2229717.7365999999</v>
      </c>
      <c r="O15" s="67">
        <v>2229717.7365999999</v>
      </c>
      <c r="P15" s="67">
        <v>3508</v>
      </c>
      <c r="Q15" s="67">
        <v>4680</v>
      </c>
      <c r="R15" s="68">
        <v>-25.042735042735</v>
      </c>
      <c r="S15" s="67">
        <v>27.892171807297601</v>
      </c>
      <c r="T15" s="67">
        <v>27.766192329059798</v>
      </c>
      <c r="U15" s="69">
        <v>0.45166607716367602</v>
      </c>
      <c r="V15" s="54"/>
      <c r="W15" s="54"/>
    </row>
    <row r="16" spans="1:23" ht="14.25" thickBot="1" x14ac:dyDescent="0.2">
      <c r="A16" s="50"/>
      <c r="B16" s="52" t="s">
        <v>14</v>
      </c>
      <c r="C16" s="53"/>
      <c r="D16" s="67">
        <v>521727.83639999997</v>
      </c>
      <c r="E16" s="67">
        <v>1094083</v>
      </c>
      <c r="F16" s="68">
        <v>47.686312318169698</v>
      </c>
      <c r="G16" s="67">
        <v>823960.1152</v>
      </c>
      <c r="H16" s="68">
        <v>-36.680450087883102</v>
      </c>
      <c r="I16" s="67">
        <v>24923.873500000002</v>
      </c>
      <c r="J16" s="68">
        <v>4.7771791652863396</v>
      </c>
      <c r="K16" s="67">
        <v>57884.254300000001</v>
      </c>
      <c r="L16" s="68">
        <v>7.0251281866901696</v>
      </c>
      <c r="M16" s="68">
        <v>-0.569418768516467</v>
      </c>
      <c r="N16" s="67">
        <v>12095486.2205</v>
      </c>
      <c r="O16" s="67">
        <v>12095486.2205</v>
      </c>
      <c r="P16" s="67">
        <v>26425</v>
      </c>
      <c r="Q16" s="67">
        <v>46891</v>
      </c>
      <c r="R16" s="68">
        <v>-43.6459021987162</v>
      </c>
      <c r="S16" s="67">
        <v>19.743721339640501</v>
      </c>
      <c r="T16" s="67">
        <v>18.871849527627901</v>
      </c>
      <c r="U16" s="69">
        <v>4.4159446793957899</v>
      </c>
      <c r="V16" s="54"/>
      <c r="W16" s="54"/>
    </row>
    <row r="17" spans="1:21" ht="12" thickBot="1" x14ac:dyDescent="0.2">
      <c r="A17" s="50"/>
      <c r="B17" s="52" t="s">
        <v>15</v>
      </c>
      <c r="C17" s="53"/>
      <c r="D17" s="67">
        <v>485067.11859999999</v>
      </c>
      <c r="E17" s="67">
        <v>915594</v>
      </c>
      <c r="F17" s="68">
        <v>52.978407307168901</v>
      </c>
      <c r="G17" s="67">
        <v>836775.5601</v>
      </c>
      <c r="H17" s="68">
        <v>-42.031395068226999</v>
      </c>
      <c r="I17" s="67">
        <v>44425.611499999999</v>
      </c>
      <c r="J17" s="68">
        <v>9.1586524413819603</v>
      </c>
      <c r="K17" s="67">
        <v>2078.1075000000001</v>
      </c>
      <c r="L17" s="68">
        <v>0.24834705972431301</v>
      </c>
      <c r="M17" s="68">
        <v>20.377917889233402</v>
      </c>
      <c r="N17" s="67">
        <v>14794147.339500001</v>
      </c>
      <c r="O17" s="67">
        <v>14794147.339500001</v>
      </c>
      <c r="P17" s="67">
        <v>9565</v>
      </c>
      <c r="Q17" s="67">
        <v>11626</v>
      </c>
      <c r="R17" s="68">
        <v>-17.727507311198998</v>
      </c>
      <c r="S17" s="67">
        <v>50.7127149607946</v>
      </c>
      <c r="T17" s="67">
        <v>42.296669826251502</v>
      </c>
      <c r="U17" s="69">
        <v>16.595532582015</v>
      </c>
    </row>
    <row r="18" spans="1:21" ht="12" thickBot="1" x14ac:dyDescent="0.2">
      <c r="A18" s="50"/>
      <c r="B18" s="52" t="s">
        <v>16</v>
      </c>
      <c r="C18" s="53"/>
      <c r="D18" s="67">
        <v>1281559.7289</v>
      </c>
      <c r="E18" s="67">
        <v>5052417</v>
      </c>
      <c r="F18" s="68">
        <v>25.365280199556</v>
      </c>
      <c r="G18" s="67">
        <v>5196290.8858000003</v>
      </c>
      <c r="H18" s="68">
        <v>-75.337028717885303</v>
      </c>
      <c r="I18" s="67">
        <v>204610.83960000001</v>
      </c>
      <c r="J18" s="68">
        <v>15.9657669467832</v>
      </c>
      <c r="K18" s="67">
        <v>178054.48139999999</v>
      </c>
      <c r="L18" s="68">
        <v>3.4265687836408998</v>
      </c>
      <c r="M18" s="68">
        <v>0.14914737327133601</v>
      </c>
      <c r="N18" s="67">
        <v>29410182.580400001</v>
      </c>
      <c r="O18" s="67">
        <v>29410182.580400001</v>
      </c>
      <c r="P18" s="67">
        <v>60117</v>
      </c>
      <c r="Q18" s="67">
        <v>100729</v>
      </c>
      <c r="R18" s="68">
        <v>-40.3180811881385</v>
      </c>
      <c r="S18" s="67">
        <v>21.317759184590098</v>
      </c>
      <c r="T18" s="67">
        <v>21.337401549702701</v>
      </c>
      <c r="U18" s="69">
        <v>-9.2140852809781001E-2</v>
      </c>
    </row>
    <row r="19" spans="1:21" ht="12" thickBot="1" x14ac:dyDescent="0.2">
      <c r="A19" s="50"/>
      <c r="B19" s="52" t="s">
        <v>17</v>
      </c>
      <c r="C19" s="53"/>
      <c r="D19" s="67">
        <v>501298.10159999999</v>
      </c>
      <c r="E19" s="67">
        <v>784950</v>
      </c>
      <c r="F19" s="68">
        <v>63.863698528568698</v>
      </c>
      <c r="G19" s="67">
        <v>858555.4632</v>
      </c>
      <c r="H19" s="68">
        <v>-41.611448172309501</v>
      </c>
      <c r="I19" s="67">
        <v>33101.232499999998</v>
      </c>
      <c r="J19" s="68">
        <v>6.6031035015593202</v>
      </c>
      <c r="K19" s="67">
        <v>70476.392200000002</v>
      </c>
      <c r="L19" s="68">
        <v>8.2087174586626102</v>
      </c>
      <c r="M19" s="68">
        <v>-0.53032169402110796</v>
      </c>
      <c r="N19" s="67">
        <v>12661578.5461</v>
      </c>
      <c r="O19" s="67">
        <v>12661578.5461</v>
      </c>
      <c r="P19" s="67">
        <v>11473</v>
      </c>
      <c r="Q19" s="67">
        <v>18301</v>
      </c>
      <c r="R19" s="68">
        <v>-37.309436642806403</v>
      </c>
      <c r="S19" s="67">
        <v>43.693724535866799</v>
      </c>
      <c r="T19" s="67">
        <v>35.956307699032799</v>
      </c>
      <c r="U19" s="69">
        <v>17.708302322642599</v>
      </c>
    </row>
    <row r="20" spans="1:21" ht="12" thickBot="1" x14ac:dyDescent="0.2">
      <c r="A20" s="50"/>
      <c r="B20" s="52" t="s">
        <v>18</v>
      </c>
      <c r="C20" s="53"/>
      <c r="D20" s="67">
        <v>800260.87760000001</v>
      </c>
      <c r="E20" s="67">
        <v>1368895</v>
      </c>
      <c r="F20" s="68">
        <v>58.460355074713597</v>
      </c>
      <c r="G20" s="67">
        <v>1694279.6213</v>
      </c>
      <c r="H20" s="68">
        <v>-52.766894700299297</v>
      </c>
      <c r="I20" s="67">
        <v>72759.411200000002</v>
      </c>
      <c r="J20" s="68">
        <v>9.0919615386181398</v>
      </c>
      <c r="K20" s="67">
        <v>112901.554</v>
      </c>
      <c r="L20" s="68">
        <v>6.6636907261725797</v>
      </c>
      <c r="M20" s="68">
        <v>-0.35554995815203799</v>
      </c>
      <c r="N20" s="67">
        <v>18793995.401000001</v>
      </c>
      <c r="O20" s="67">
        <v>18793995.401000001</v>
      </c>
      <c r="P20" s="67">
        <v>33320</v>
      </c>
      <c r="Q20" s="67">
        <v>45790</v>
      </c>
      <c r="R20" s="68">
        <v>-27.233020310111399</v>
      </c>
      <c r="S20" s="67">
        <v>24.017433301320501</v>
      </c>
      <c r="T20" s="67">
        <v>24.3347809609085</v>
      </c>
      <c r="U20" s="69">
        <v>-1.3213221230034999</v>
      </c>
    </row>
    <row r="21" spans="1:21" ht="12" thickBot="1" x14ac:dyDescent="0.2">
      <c r="A21" s="50"/>
      <c r="B21" s="52" t="s">
        <v>19</v>
      </c>
      <c r="C21" s="53"/>
      <c r="D21" s="67">
        <v>370288.76770000003</v>
      </c>
      <c r="E21" s="67">
        <v>674966</v>
      </c>
      <c r="F21" s="68">
        <v>54.860358551393702</v>
      </c>
      <c r="G21" s="67">
        <v>627447.67229999998</v>
      </c>
      <c r="H21" s="68">
        <v>-40.9849165042476</v>
      </c>
      <c r="I21" s="67">
        <v>45362.346599999997</v>
      </c>
      <c r="J21" s="68">
        <v>12.2505327076925</v>
      </c>
      <c r="K21" s="67">
        <v>21411.305</v>
      </c>
      <c r="L21" s="68">
        <v>3.4124447257113499</v>
      </c>
      <c r="M21" s="68">
        <v>1.11861661865075</v>
      </c>
      <c r="N21" s="67">
        <v>5778890.1178000001</v>
      </c>
      <c r="O21" s="67">
        <v>5778890.1178000001</v>
      </c>
      <c r="P21" s="67">
        <v>26695</v>
      </c>
      <c r="Q21" s="67">
        <v>37339</v>
      </c>
      <c r="R21" s="68">
        <v>-28.5063874233375</v>
      </c>
      <c r="S21" s="67">
        <v>13.871090754822999</v>
      </c>
      <c r="T21" s="67">
        <v>13.0214762848496</v>
      </c>
      <c r="U21" s="69">
        <v>6.1250732548049198</v>
      </c>
    </row>
    <row r="22" spans="1:21" ht="12" thickBot="1" x14ac:dyDescent="0.2">
      <c r="A22" s="50"/>
      <c r="B22" s="52" t="s">
        <v>20</v>
      </c>
      <c r="C22" s="53"/>
      <c r="D22" s="67">
        <v>829472.98919999995</v>
      </c>
      <c r="E22" s="67">
        <v>1915636</v>
      </c>
      <c r="F22" s="68">
        <v>43.300135787800997</v>
      </c>
      <c r="G22" s="67">
        <v>1666539.9114999999</v>
      </c>
      <c r="H22" s="68">
        <v>-50.2278353205824</v>
      </c>
      <c r="I22" s="67">
        <v>113511.26210000001</v>
      </c>
      <c r="J22" s="68">
        <v>13.6847448413574</v>
      </c>
      <c r="K22" s="67">
        <v>173835.79149999999</v>
      </c>
      <c r="L22" s="68">
        <v>10.4309407953834</v>
      </c>
      <c r="M22" s="68">
        <v>-0.34702019002801299</v>
      </c>
      <c r="N22" s="67">
        <v>14975704.3971</v>
      </c>
      <c r="O22" s="67">
        <v>14975704.3971</v>
      </c>
      <c r="P22" s="67">
        <v>49845</v>
      </c>
      <c r="Q22" s="67">
        <v>76715</v>
      </c>
      <c r="R22" s="68">
        <v>-35.025744639249197</v>
      </c>
      <c r="S22" s="67">
        <v>16.6410470297924</v>
      </c>
      <c r="T22" s="67">
        <v>16.8047273479763</v>
      </c>
      <c r="U22" s="69">
        <v>-0.98359386816758299</v>
      </c>
    </row>
    <row r="23" spans="1:21" ht="12" thickBot="1" x14ac:dyDescent="0.2">
      <c r="A23" s="50"/>
      <c r="B23" s="52" t="s">
        <v>21</v>
      </c>
      <c r="C23" s="53"/>
      <c r="D23" s="67">
        <v>2024931.1054</v>
      </c>
      <c r="E23" s="67">
        <v>3543216</v>
      </c>
      <c r="F23" s="68">
        <v>57.149524765072201</v>
      </c>
      <c r="G23" s="67">
        <v>3679766.0326</v>
      </c>
      <c r="H23" s="68">
        <v>-44.971199596370802</v>
      </c>
      <c r="I23" s="67">
        <v>198153.16699999999</v>
      </c>
      <c r="J23" s="68">
        <v>9.7856745087066699</v>
      </c>
      <c r="K23" s="67">
        <v>96331.016099999993</v>
      </c>
      <c r="L23" s="68">
        <v>2.6178570932656799</v>
      </c>
      <c r="M23" s="68">
        <v>1.05700277047114</v>
      </c>
      <c r="N23" s="67">
        <v>42041231.602600001</v>
      </c>
      <c r="O23" s="67">
        <v>42041231.602600001</v>
      </c>
      <c r="P23" s="67">
        <v>63720</v>
      </c>
      <c r="Q23" s="67">
        <v>101266</v>
      </c>
      <c r="R23" s="68">
        <v>-37.076610115932297</v>
      </c>
      <c r="S23" s="67">
        <v>31.778579808537302</v>
      </c>
      <c r="T23" s="67">
        <v>31.2620594464085</v>
      </c>
      <c r="U23" s="69">
        <v>1.6253727046358299</v>
      </c>
    </row>
    <row r="24" spans="1:21" ht="12" thickBot="1" x14ac:dyDescent="0.2">
      <c r="A24" s="50"/>
      <c r="B24" s="52" t="s">
        <v>22</v>
      </c>
      <c r="C24" s="53"/>
      <c r="D24" s="67">
        <v>223218.87359999999</v>
      </c>
      <c r="E24" s="67">
        <v>348830</v>
      </c>
      <c r="F24" s="68">
        <v>63.9907329071468</v>
      </c>
      <c r="G24" s="67">
        <v>413515.3198</v>
      </c>
      <c r="H24" s="68">
        <v>-46.019201003735098</v>
      </c>
      <c r="I24" s="67">
        <v>35543.385399999999</v>
      </c>
      <c r="J24" s="68">
        <v>15.9231093799409</v>
      </c>
      <c r="K24" s="67">
        <v>75472.606499999994</v>
      </c>
      <c r="L24" s="68">
        <v>18.251465637718798</v>
      </c>
      <c r="M24" s="68">
        <v>-0.529055811793117</v>
      </c>
      <c r="N24" s="67">
        <v>3911932.4698999999</v>
      </c>
      <c r="O24" s="67">
        <v>3911932.4698999999</v>
      </c>
      <c r="P24" s="67">
        <v>23950</v>
      </c>
      <c r="Q24" s="67">
        <v>31884</v>
      </c>
      <c r="R24" s="68">
        <v>-24.883954334462398</v>
      </c>
      <c r="S24" s="67">
        <v>9.3202034906054294</v>
      </c>
      <c r="T24" s="67">
        <v>9.8844638439342596</v>
      </c>
      <c r="U24" s="69">
        <v>-6.0541634514481899</v>
      </c>
    </row>
    <row r="25" spans="1:21" ht="12" thickBot="1" x14ac:dyDescent="0.2">
      <c r="A25" s="50"/>
      <c r="B25" s="52" t="s">
        <v>23</v>
      </c>
      <c r="C25" s="53"/>
      <c r="D25" s="67">
        <v>285531.52230000001</v>
      </c>
      <c r="E25" s="67">
        <v>998612</v>
      </c>
      <c r="F25" s="68">
        <v>28.592839090657801</v>
      </c>
      <c r="G25" s="67">
        <v>1287421.142</v>
      </c>
      <c r="H25" s="68">
        <v>-77.821435971105103</v>
      </c>
      <c r="I25" s="67">
        <v>27167.364799999999</v>
      </c>
      <c r="J25" s="68">
        <v>9.5146639436384195</v>
      </c>
      <c r="K25" s="67">
        <v>-64429.952799999999</v>
      </c>
      <c r="L25" s="68">
        <v>-5.0045747034966803</v>
      </c>
      <c r="M25" s="68">
        <v>-1.4216573754808</v>
      </c>
      <c r="N25" s="67">
        <v>7029370.3285999997</v>
      </c>
      <c r="O25" s="67">
        <v>7029370.3285999997</v>
      </c>
      <c r="P25" s="67">
        <v>14660</v>
      </c>
      <c r="Q25" s="67">
        <v>20339</v>
      </c>
      <c r="R25" s="68">
        <v>-27.921726731894399</v>
      </c>
      <c r="S25" s="67">
        <v>19.476911480218298</v>
      </c>
      <c r="T25" s="67">
        <v>18.3967451005458</v>
      </c>
      <c r="U25" s="69">
        <v>5.5458812387662197</v>
      </c>
    </row>
    <row r="26" spans="1:21" ht="12" thickBot="1" x14ac:dyDescent="0.2">
      <c r="A26" s="50"/>
      <c r="B26" s="52" t="s">
        <v>24</v>
      </c>
      <c r="C26" s="53"/>
      <c r="D26" s="67">
        <v>516673.92979999998</v>
      </c>
      <c r="E26" s="67">
        <v>953329</v>
      </c>
      <c r="F26" s="68">
        <v>54.196812412084398</v>
      </c>
      <c r="G26" s="67">
        <v>1120875.9761999999</v>
      </c>
      <c r="H26" s="68">
        <v>-53.904451449514397</v>
      </c>
      <c r="I26" s="67">
        <v>116723.62790000001</v>
      </c>
      <c r="J26" s="68">
        <v>22.591352334185501</v>
      </c>
      <c r="K26" s="67">
        <v>218419.23850000001</v>
      </c>
      <c r="L26" s="68">
        <v>19.486476928561402</v>
      </c>
      <c r="M26" s="68">
        <v>-0.465598228884952</v>
      </c>
      <c r="N26" s="67">
        <v>8916584.0164000001</v>
      </c>
      <c r="O26" s="67">
        <v>8916584.0164000001</v>
      </c>
      <c r="P26" s="67">
        <v>40224</v>
      </c>
      <c r="Q26" s="67">
        <v>55204</v>
      </c>
      <c r="R26" s="68">
        <v>-27.1357148032751</v>
      </c>
      <c r="S26" s="67">
        <v>12.844916711416101</v>
      </c>
      <c r="T26" s="67">
        <v>13.0941058673285</v>
      </c>
      <c r="U26" s="69">
        <v>-1.9399826523663899</v>
      </c>
    </row>
    <row r="27" spans="1:21" ht="12" thickBot="1" x14ac:dyDescent="0.2">
      <c r="A27" s="50"/>
      <c r="B27" s="52" t="s">
        <v>25</v>
      </c>
      <c r="C27" s="53"/>
      <c r="D27" s="67">
        <v>224569.91209999999</v>
      </c>
      <c r="E27" s="67">
        <v>306255</v>
      </c>
      <c r="F27" s="68">
        <v>73.327753701980399</v>
      </c>
      <c r="G27" s="67">
        <v>358783.57679999998</v>
      </c>
      <c r="H27" s="68">
        <v>-37.407973323933902</v>
      </c>
      <c r="I27" s="67">
        <v>61117.049500000001</v>
      </c>
      <c r="J27" s="68">
        <v>27.215154928138698</v>
      </c>
      <c r="K27" s="67">
        <v>102450.5521</v>
      </c>
      <c r="L27" s="68">
        <v>28.554972614342901</v>
      </c>
      <c r="M27" s="68">
        <v>-0.40344831484807597</v>
      </c>
      <c r="N27" s="67">
        <v>3674485.7075</v>
      </c>
      <c r="O27" s="67">
        <v>3674485.7075</v>
      </c>
      <c r="P27" s="67">
        <v>30209</v>
      </c>
      <c r="Q27" s="67">
        <v>44657</v>
      </c>
      <c r="R27" s="68">
        <v>-32.353270483910698</v>
      </c>
      <c r="S27" s="67">
        <v>7.4338744115991897</v>
      </c>
      <c r="T27" s="67">
        <v>7.6313932910853799</v>
      </c>
      <c r="U27" s="69">
        <v>-2.6570112507953998</v>
      </c>
    </row>
    <row r="28" spans="1:21" ht="12" thickBot="1" x14ac:dyDescent="0.2">
      <c r="A28" s="50"/>
      <c r="B28" s="52" t="s">
        <v>26</v>
      </c>
      <c r="C28" s="53"/>
      <c r="D28" s="67">
        <v>859784.66460000002</v>
      </c>
      <c r="E28" s="67">
        <v>3019122</v>
      </c>
      <c r="F28" s="68">
        <v>28.477970237704898</v>
      </c>
      <c r="G28" s="67">
        <v>3806292.3887</v>
      </c>
      <c r="H28" s="68">
        <v>-77.411491898191997</v>
      </c>
      <c r="I28" s="67">
        <v>46975.825700000001</v>
      </c>
      <c r="J28" s="68">
        <v>5.4636733631268797</v>
      </c>
      <c r="K28" s="67">
        <v>-409008.2292</v>
      </c>
      <c r="L28" s="68">
        <v>-10.7455809336732</v>
      </c>
      <c r="M28" s="68">
        <v>-1.1148530086836701</v>
      </c>
      <c r="N28" s="67">
        <v>19135893.2936</v>
      </c>
      <c r="O28" s="67">
        <v>19135893.2936</v>
      </c>
      <c r="P28" s="67">
        <v>38918</v>
      </c>
      <c r="Q28" s="67">
        <v>47589</v>
      </c>
      <c r="R28" s="68">
        <v>-18.2205971968312</v>
      </c>
      <c r="S28" s="67">
        <v>22.092210920396699</v>
      </c>
      <c r="T28" s="67">
        <v>24.181303687827</v>
      </c>
      <c r="U28" s="69">
        <v>-9.4562412741656701</v>
      </c>
    </row>
    <row r="29" spans="1:21" ht="12" thickBot="1" x14ac:dyDescent="0.2">
      <c r="A29" s="50"/>
      <c r="B29" s="52" t="s">
        <v>27</v>
      </c>
      <c r="C29" s="53"/>
      <c r="D29" s="67">
        <v>622609.44259999995</v>
      </c>
      <c r="E29" s="67">
        <v>800245</v>
      </c>
      <c r="F29" s="68">
        <v>77.802353354285302</v>
      </c>
      <c r="G29" s="67">
        <v>861974.39690000005</v>
      </c>
      <c r="H29" s="68">
        <v>-27.7693809886756</v>
      </c>
      <c r="I29" s="67">
        <v>100828.0304</v>
      </c>
      <c r="J29" s="68">
        <v>16.1944267949013</v>
      </c>
      <c r="K29" s="67">
        <v>123524.8034</v>
      </c>
      <c r="L29" s="68">
        <v>14.330449238891999</v>
      </c>
      <c r="M29" s="68">
        <v>-0.18374263609635499</v>
      </c>
      <c r="N29" s="67">
        <v>8778262.5774000008</v>
      </c>
      <c r="O29" s="67">
        <v>8778262.5774000008</v>
      </c>
      <c r="P29" s="67">
        <v>91433</v>
      </c>
      <c r="Q29" s="67">
        <v>106901</v>
      </c>
      <c r="R29" s="68">
        <v>-14.469462399790499</v>
      </c>
      <c r="S29" s="67">
        <v>6.8094609451729697</v>
      </c>
      <c r="T29" s="67">
        <v>6.9381389369603701</v>
      </c>
      <c r="U29" s="69">
        <v>-1.8896942478040399</v>
      </c>
    </row>
    <row r="30" spans="1:21" ht="12" thickBot="1" x14ac:dyDescent="0.2">
      <c r="A30" s="50"/>
      <c r="B30" s="52" t="s">
        <v>28</v>
      </c>
      <c r="C30" s="53"/>
      <c r="D30" s="67">
        <v>831041.12120000005</v>
      </c>
      <c r="E30" s="67">
        <v>1238769</v>
      </c>
      <c r="F30" s="68">
        <v>67.086044387613796</v>
      </c>
      <c r="G30" s="67">
        <v>1442242.1000999999</v>
      </c>
      <c r="H30" s="68">
        <v>-42.378528463260203</v>
      </c>
      <c r="I30" s="67">
        <v>110049.7622</v>
      </c>
      <c r="J30" s="68">
        <v>13.2423967229313</v>
      </c>
      <c r="K30" s="67">
        <v>180059.11960000001</v>
      </c>
      <c r="L30" s="68">
        <v>12.484666727418</v>
      </c>
      <c r="M30" s="68">
        <v>-0.38881317178227498</v>
      </c>
      <c r="N30" s="67">
        <v>12872234.297499999</v>
      </c>
      <c r="O30" s="67">
        <v>12872234.297499999</v>
      </c>
      <c r="P30" s="67">
        <v>56587</v>
      </c>
      <c r="Q30" s="67">
        <v>77534</v>
      </c>
      <c r="R30" s="68">
        <v>-27.016534681559101</v>
      </c>
      <c r="S30" s="67">
        <v>14.686078449113801</v>
      </c>
      <c r="T30" s="67">
        <v>15.242680657517999</v>
      </c>
      <c r="U30" s="69">
        <v>-3.7899988777318998</v>
      </c>
    </row>
    <row r="31" spans="1:21" ht="12" thickBot="1" x14ac:dyDescent="0.2">
      <c r="A31" s="50"/>
      <c r="B31" s="52" t="s">
        <v>29</v>
      </c>
      <c r="C31" s="53"/>
      <c r="D31" s="67">
        <v>458534.72930000001</v>
      </c>
      <c r="E31" s="67">
        <v>1252520</v>
      </c>
      <c r="F31" s="68">
        <v>36.608974651103402</v>
      </c>
      <c r="G31" s="67">
        <v>1713035.8503</v>
      </c>
      <c r="H31" s="68">
        <v>-73.232625037024306</v>
      </c>
      <c r="I31" s="67">
        <v>34297.851699999999</v>
      </c>
      <c r="J31" s="68">
        <v>7.4798809137879596</v>
      </c>
      <c r="K31" s="67">
        <v>4242.9344000000001</v>
      </c>
      <c r="L31" s="68">
        <v>0.247685090726907</v>
      </c>
      <c r="M31" s="68">
        <v>7.0835215599845203</v>
      </c>
      <c r="N31" s="67">
        <v>44220098.9388</v>
      </c>
      <c r="O31" s="67">
        <v>44220098.9388</v>
      </c>
      <c r="P31" s="67">
        <v>18708</v>
      </c>
      <c r="Q31" s="67">
        <v>23950</v>
      </c>
      <c r="R31" s="68">
        <v>-21.887265135699401</v>
      </c>
      <c r="S31" s="67">
        <v>24.510088160145401</v>
      </c>
      <c r="T31" s="67">
        <v>23.944733031315199</v>
      </c>
      <c r="U31" s="69">
        <v>2.30662217588206</v>
      </c>
    </row>
    <row r="32" spans="1:21" ht="12" thickBot="1" x14ac:dyDescent="0.2">
      <c r="A32" s="50"/>
      <c r="B32" s="52" t="s">
        <v>30</v>
      </c>
      <c r="C32" s="53"/>
      <c r="D32" s="67">
        <v>104587.4181</v>
      </c>
      <c r="E32" s="67">
        <v>214551</v>
      </c>
      <c r="F32" s="68">
        <v>48.747112854286399</v>
      </c>
      <c r="G32" s="67">
        <v>184357.85709999999</v>
      </c>
      <c r="H32" s="68">
        <v>-43.269345963774498</v>
      </c>
      <c r="I32" s="67">
        <v>30795.764999999999</v>
      </c>
      <c r="J32" s="68">
        <v>29.444999751839202</v>
      </c>
      <c r="K32" s="67">
        <v>49185.030500000001</v>
      </c>
      <c r="L32" s="68">
        <v>26.6791072936592</v>
      </c>
      <c r="M32" s="68">
        <v>-0.37387931476427599</v>
      </c>
      <c r="N32" s="67">
        <v>1555102.7335000001</v>
      </c>
      <c r="O32" s="67">
        <v>1555102.7335000001</v>
      </c>
      <c r="P32" s="67">
        <v>22886</v>
      </c>
      <c r="Q32" s="67">
        <v>30151</v>
      </c>
      <c r="R32" s="68">
        <v>-24.095386554343101</v>
      </c>
      <c r="S32" s="67">
        <v>4.5699300052433802</v>
      </c>
      <c r="T32" s="67">
        <v>4.9324295015090698</v>
      </c>
      <c r="U32" s="69">
        <v>-7.9322767711928002</v>
      </c>
    </row>
    <row r="33" spans="1:21" ht="12" thickBot="1" x14ac:dyDescent="0.2">
      <c r="A33" s="50"/>
      <c r="B33" s="52" t="s">
        <v>31</v>
      </c>
      <c r="C33" s="53"/>
      <c r="D33" s="70"/>
      <c r="E33" s="70"/>
      <c r="F33" s="70"/>
      <c r="G33" s="67">
        <v>40.674199999999999</v>
      </c>
      <c r="H33" s="70"/>
      <c r="I33" s="70"/>
      <c r="J33" s="70"/>
      <c r="K33" s="67">
        <v>7.4893999999999998</v>
      </c>
      <c r="L33" s="68">
        <v>18.413146417139099</v>
      </c>
      <c r="M33" s="70"/>
      <c r="N33" s="67">
        <v>7.923</v>
      </c>
      <c r="O33" s="67">
        <v>7.923</v>
      </c>
      <c r="P33" s="70"/>
      <c r="Q33" s="67">
        <v>1</v>
      </c>
      <c r="R33" s="70"/>
      <c r="S33" s="70"/>
      <c r="T33" s="67">
        <v>3.6751999999999998</v>
      </c>
      <c r="U33" s="71"/>
    </row>
    <row r="34" spans="1:21" ht="12" thickBot="1" x14ac:dyDescent="0.2">
      <c r="A34" s="50"/>
      <c r="B34" s="52" t="s">
        <v>32</v>
      </c>
      <c r="C34" s="53"/>
      <c r="D34" s="67">
        <v>142987.93659999999</v>
      </c>
      <c r="E34" s="67">
        <v>299879</v>
      </c>
      <c r="F34" s="68">
        <v>47.681877223813601</v>
      </c>
      <c r="G34" s="67">
        <v>466828.36170000001</v>
      </c>
      <c r="H34" s="68">
        <v>-69.370340722381201</v>
      </c>
      <c r="I34" s="67">
        <v>20771.674900000002</v>
      </c>
      <c r="J34" s="68">
        <v>14.526872262033899</v>
      </c>
      <c r="K34" s="67">
        <v>39290.972999999998</v>
      </c>
      <c r="L34" s="68">
        <v>8.4165779595991506</v>
      </c>
      <c r="M34" s="68">
        <v>-0.47133722292904301</v>
      </c>
      <c r="N34" s="67">
        <v>3838645.6740000001</v>
      </c>
      <c r="O34" s="67">
        <v>3838645.6740000001</v>
      </c>
      <c r="P34" s="67">
        <v>8289</v>
      </c>
      <c r="Q34" s="67">
        <v>11345</v>
      </c>
      <c r="R34" s="68">
        <v>-26.9369766416924</v>
      </c>
      <c r="S34" s="67">
        <v>17.2503241162987</v>
      </c>
      <c r="T34" s="67">
        <v>17.902131635081499</v>
      </c>
      <c r="U34" s="69">
        <v>-3.77852331578497</v>
      </c>
    </row>
    <row r="35" spans="1:21" ht="12" thickBot="1" x14ac:dyDescent="0.2">
      <c r="A35" s="50"/>
      <c r="B35" s="52" t="s">
        <v>36</v>
      </c>
      <c r="C35" s="53"/>
      <c r="D35" s="70"/>
      <c r="E35" s="67">
        <v>360186</v>
      </c>
      <c r="F35" s="70"/>
      <c r="G35" s="70"/>
      <c r="H35" s="70"/>
      <c r="I35" s="70"/>
      <c r="J35" s="70"/>
      <c r="K35" s="70"/>
      <c r="L35" s="70"/>
      <c r="M35" s="70"/>
      <c r="N35" s="70"/>
      <c r="O35" s="70"/>
      <c r="P35" s="70"/>
      <c r="Q35" s="70"/>
      <c r="R35" s="70"/>
      <c r="S35" s="70"/>
      <c r="T35" s="70"/>
      <c r="U35" s="71"/>
    </row>
    <row r="36" spans="1:21" ht="12" thickBot="1" x14ac:dyDescent="0.2">
      <c r="A36" s="50"/>
      <c r="B36" s="52" t="s">
        <v>37</v>
      </c>
      <c r="C36" s="53"/>
      <c r="D36" s="70"/>
      <c r="E36" s="67">
        <v>233376</v>
      </c>
      <c r="F36" s="70"/>
      <c r="G36" s="70"/>
      <c r="H36" s="70"/>
      <c r="I36" s="70"/>
      <c r="J36" s="70"/>
      <c r="K36" s="70"/>
      <c r="L36" s="70"/>
      <c r="M36" s="70"/>
      <c r="N36" s="70"/>
      <c r="O36" s="70"/>
      <c r="P36" s="70"/>
      <c r="Q36" s="70"/>
      <c r="R36" s="70"/>
      <c r="S36" s="70"/>
      <c r="T36" s="70"/>
      <c r="U36" s="71"/>
    </row>
    <row r="37" spans="1:21" ht="12" thickBot="1" x14ac:dyDescent="0.2">
      <c r="A37" s="50"/>
      <c r="B37" s="52" t="s">
        <v>38</v>
      </c>
      <c r="C37" s="53"/>
      <c r="D37" s="70"/>
      <c r="E37" s="67">
        <v>193816</v>
      </c>
      <c r="F37" s="70"/>
      <c r="G37" s="70"/>
      <c r="H37" s="70"/>
      <c r="I37" s="70"/>
      <c r="J37" s="70"/>
      <c r="K37" s="70"/>
      <c r="L37" s="70"/>
      <c r="M37" s="70"/>
      <c r="N37" s="70"/>
      <c r="O37" s="70"/>
      <c r="P37" s="70"/>
      <c r="Q37" s="70"/>
      <c r="R37" s="70"/>
      <c r="S37" s="70"/>
      <c r="T37" s="70"/>
      <c r="U37" s="71"/>
    </row>
    <row r="38" spans="1:21" ht="12" customHeight="1" thickBot="1" x14ac:dyDescent="0.2">
      <c r="A38" s="50"/>
      <c r="B38" s="52" t="s">
        <v>33</v>
      </c>
      <c r="C38" s="53"/>
      <c r="D38" s="67">
        <v>183490.59839999999</v>
      </c>
      <c r="E38" s="67">
        <v>167696</v>
      </c>
      <c r="F38" s="68">
        <v>109.41858982921499</v>
      </c>
      <c r="G38" s="67">
        <v>362675.21309999999</v>
      </c>
      <c r="H38" s="68">
        <v>-49.406358148494</v>
      </c>
      <c r="I38" s="67">
        <v>9517.5445999999993</v>
      </c>
      <c r="J38" s="68">
        <v>5.1869385587005601</v>
      </c>
      <c r="K38" s="67">
        <v>19898.060399999998</v>
      </c>
      <c r="L38" s="68">
        <v>5.4864682452157396</v>
      </c>
      <c r="M38" s="68">
        <v>-0.52168480702772402</v>
      </c>
      <c r="N38" s="67">
        <v>3238976.0825999998</v>
      </c>
      <c r="O38" s="67">
        <v>3238976.0825999998</v>
      </c>
      <c r="P38" s="67">
        <v>276</v>
      </c>
      <c r="Q38" s="67">
        <v>391</v>
      </c>
      <c r="R38" s="68">
        <v>-29.411764705882302</v>
      </c>
      <c r="S38" s="67">
        <v>664.82100869565204</v>
      </c>
      <c r="T38" s="67">
        <v>632.25894884910497</v>
      </c>
      <c r="U38" s="69">
        <v>4.8978686624889498</v>
      </c>
    </row>
    <row r="39" spans="1:21" ht="12" thickBot="1" x14ac:dyDescent="0.2">
      <c r="A39" s="50"/>
      <c r="B39" s="52" t="s">
        <v>34</v>
      </c>
      <c r="C39" s="53"/>
      <c r="D39" s="67">
        <v>414386.19660000002</v>
      </c>
      <c r="E39" s="67">
        <v>530786</v>
      </c>
      <c r="F39" s="68">
        <v>78.070295109516806</v>
      </c>
      <c r="G39" s="67">
        <v>913705.70209999999</v>
      </c>
      <c r="H39" s="68">
        <v>-54.647738801716699</v>
      </c>
      <c r="I39" s="67">
        <v>28772.5435</v>
      </c>
      <c r="J39" s="68">
        <v>6.9434126271762997</v>
      </c>
      <c r="K39" s="67">
        <v>56954.364000000001</v>
      </c>
      <c r="L39" s="68">
        <v>6.2333379193212801</v>
      </c>
      <c r="M39" s="68">
        <v>-0.49481406727674099</v>
      </c>
      <c r="N39" s="67">
        <v>7708676.8039999995</v>
      </c>
      <c r="O39" s="67">
        <v>7708676.8039999995</v>
      </c>
      <c r="P39" s="67">
        <v>2143</v>
      </c>
      <c r="Q39" s="67">
        <v>2752</v>
      </c>
      <c r="R39" s="68">
        <v>-22.129360465116299</v>
      </c>
      <c r="S39" s="67">
        <v>193.36733392440499</v>
      </c>
      <c r="T39" s="67">
        <v>202.33578986191901</v>
      </c>
      <c r="U39" s="69">
        <v>-4.6380408497640397</v>
      </c>
    </row>
    <row r="40" spans="1:21" ht="12" thickBot="1" x14ac:dyDescent="0.2">
      <c r="A40" s="50"/>
      <c r="B40" s="52" t="s">
        <v>39</v>
      </c>
      <c r="C40" s="53"/>
      <c r="D40" s="70"/>
      <c r="E40" s="67">
        <v>155000</v>
      </c>
      <c r="F40" s="70"/>
      <c r="G40" s="70"/>
      <c r="H40" s="70"/>
      <c r="I40" s="70"/>
      <c r="J40" s="70"/>
      <c r="K40" s="70"/>
      <c r="L40" s="70"/>
      <c r="M40" s="70"/>
      <c r="N40" s="70"/>
      <c r="O40" s="70"/>
      <c r="P40" s="70"/>
      <c r="Q40" s="70"/>
      <c r="R40" s="70"/>
      <c r="S40" s="70"/>
      <c r="T40" s="70"/>
      <c r="U40" s="71"/>
    </row>
    <row r="41" spans="1:21" ht="12" thickBot="1" x14ac:dyDescent="0.2">
      <c r="A41" s="50"/>
      <c r="B41" s="52" t="s">
        <v>40</v>
      </c>
      <c r="C41" s="53"/>
      <c r="D41" s="70"/>
      <c r="E41" s="67">
        <v>32596</v>
      </c>
      <c r="F41" s="70"/>
      <c r="G41" s="70"/>
      <c r="H41" s="70"/>
      <c r="I41" s="70"/>
      <c r="J41" s="70"/>
      <c r="K41" s="70"/>
      <c r="L41" s="70"/>
      <c r="M41" s="70"/>
      <c r="N41" s="70"/>
      <c r="O41" s="70"/>
      <c r="P41" s="70"/>
      <c r="Q41" s="70"/>
      <c r="R41" s="70"/>
      <c r="S41" s="70"/>
      <c r="T41" s="70"/>
      <c r="U41" s="71"/>
    </row>
    <row r="42" spans="1:21" ht="12" thickBot="1" x14ac:dyDescent="0.2">
      <c r="A42" s="51"/>
      <c r="B42" s="52" t="s">
        <v>35</v>
      </c>
      <c r="C42" s="53"/>
      <c r="D42" s="72">
        <v>10015.626899999999</v>
      </c>
      <c r="E42" s="72">
        <v>42171</v>
      </c>
      <c r="F42" s="73">
        <v>23.750034146688499</v>
      </c>
      <c r="G42" s="72">
        <v>108617.37</v>
      </c>
      <c r="H42" s="73">
        <v>-90.7789823119451</v>
      </c>
      <c r="I42" s="72">
        <v>999.59100000000001</v>
      </c>
      <c r="J42" s="73">
        <v>9.9803138633289201</v>
      </c>
      <c r="K42" s="72">
        <v>10471.037899999999</v>
      </c>
      <c r="L42" s="73">
        <v>9.6402977718941294</v>
      </c>
      <c r="M42" s="73">
        <v>-0.90453754350368598</v>
      </c>
      <c r="N42" s="72">
        <v>216303.00930000001</v>
      </c>
      <c r="O42" s="72">
        <v>216303.00930000001</v>
      </c>
      <c r="P42" s="72">
        <v>25</v>
      </c>
      <c r="Q42" s="72">
        <v>31</v>
      </c>
      <c r="R42" s="73">
        <v>-19.354838709677399</v>
      </c>
      <c r="S42" s="72">
        <v>400.62507599999998</v>
      </c>
      <c r="T42" s="72">
        <v>430.64515806451601</v>
      </c>
      <c r="U42" s="74">
        <v>-7.4933107942839001</v>
      </c>
    </row>
  </sheetData>
  <mergeCells count="40">
    <mergeCell ref="A1:U4"/>
    <mergeCell ref="W1:W4"/>
    <mergeCell ref="B6:C6"/>
    <mergeCell ref="A7:C7"/>
    <mergeCell ref="A8:A42"/>
    <mergeCell ref="B8:C8"/>
    <mergeCell ref="B9:C9"/>
    <mergeCell ref="B10:C10"/>
    <mergeCell ref="B11:C11"/>
    <mergeCell ref="B12:C12"/>
    <mergeCell ref="B24:C24"/>
    <mergeCell ref="B13:C13"/>
    <mergeCell ref="B14:C14"/>
    <mergeCell ref="B15:C15"/>
    <mergeCell ref="B16:C16"/>
    <mergeCell ref="B17:C17"/>
    <mergeCell ref="B18:C18"/>
    <mergeCell ref="B25:C25"/>
    <mergeCell ref="B26:C26"/>
    <mergeCell ref="B27:C27"/>
    <mergeCell ref="B28:C28"/>
    <mergeCell ref="B29:C29"/>
    <mergeCell ref="B37:C37"/>
    <mergeCell ref="B38:C38"/>
    <mergeCell ref="B39:C39"/>
    <mergeCell ref="B40:C40"/>
    <mergeCell ref="B41:C41"/>
    <mergeCell ref="B42:C42"/>
    <mergeCell ref="B31:C31"/>
    <mergeCell ref="B32:C32"/>
    <mergeCell ref="B33:C33"/>
    <mergeCell ref="B34:C34"/>
    <mergeCell ref="B35:C35"/>
    <mergeCell ref="B36:C36"/>
    <mergeCell ref="B30:C30"/>
    <mergeCell ref="B19:C19"/>
    <mergeCell ref="B20:C20"/>
    <mergeCell ref="B21:C21"/>
    <mergeCell ref="B22:C22"/>
    <mergeCell ref="B23:C23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62"/>
  <sheetViews>
    <sheetView topLeftCell="A13" workbookViewId="0">
      <selection activeCell="C31" sqref="C31:H31"/>
    </sheetView>
  </sheetViews>
  <sheetFormatPr defaultRowHeight="13.5" x14ac:dyDescent="0.1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 x14ac:dyDescent="0.2">
      <c r="A1" s="30" t="s">
        <v>63</v>
      </c>
      <c r="B1" s="31" t="s">
        <v>64</v>
      </c>
      <c r="C1" s="30" t="s">
        <v>65</v>
      </c>
      <c r="D1" s="30" t="s">
        <v>66</v>
      </c>
      <c r="E1" s="30" t="s">
        <v>67</v>
      </c>
      <c r="F1" s="30" t="s">
        <v>68</v>
      </c>
      <c r="G1" s="30" t="s">
        <v>67</v>
      </c>
      <c r="H1" s="30" t="s">
        <v>69</v>
      </c>
    </row>
    <row r="2" spans="1:8" ht="14.25" x14ac:dyDescent="0.2">
      <c r="A2" s="32">
        <v>1</v>
      </c>
      <c r="B2" s="33">
        <v>12</v>
      </c>
      <c r="C2" s="32">
        <v>68291</v>
      </c>
      <c r="D2" s="32">
        <v>601523.27616837597</v>
      </c>
      <c r="E2" s="32">
        <v>456800.988826496</v>
      </c>
      <c r="F2" s="32">
        <v>144722.28734188</v>
      </c>
      <c r="G2" s="32">
        <v>456800.988826496</v>
      </c>
      <c r="H2" s="32">
        <v>0.24059299627396299</v>
      </c>
    </row>
    <row r="3" spans="1:8" ht="14.25" x14ac:dyDescent="0.2">
      <c r="A3" s="32">
        <v>2</v>
      </c>
      <c r="B3" s="33">
        <v>13</v>
      </c>
      <c r="C3" s="32">
        <v>8767.6880000000001</v>
      </c>
      <c r="D3" s="32">
        <v>62999.688636578197</v>
      </c>
      <c r="E3" s="32">
        <v>48244.626704129798</v>
      </c>
      <c r="F3" s="32">
        <v>14755.0619324484</v>
      </c>
      <c r="G3" s="32">
        <v>48244.626704129798</v>
      </c>
      <c r="H3" s="32">
        <v>0.234208489784209</v>
      </c>
    </row>
    <row r="4" spans="1:8" ht="14.25" x14ac:dyDescent="0.2">
      <c r="A4" s="32">
        <v>3</v>
      </c>
      <c r="B4" s="33">
        <v>14</v>
      </c>
      <c r="C4" s="32">
        <v>84884</v>
      </c>
      <c r="D4" s="32">
        <v>86792.297840170897</v>
      </c>
      <c r="E4" s="32">
        <v>64533.093011111101</v>
      </c>
      <c r="F4" s="32">
        <v>22259.2048290598</v>
      </c>
      <c r="G4" s="32">
        <v>64533.093011111101</v>
      </c>
      <c r="H4" s="32">
        <v>0.25646520927525601</v>
      </c>
    </row>
    <row r="5" spans="1:8" ht="14.25" x14ac:dyDescent="0.2">
      <c r="A5" s="32">
        <v>4</v>
      </c>
      <c r="B5" s="33">
        <v>15</v>
      </c>
      <c r="C5" s="32">
        <v>3508</v>
      </c>
      <c r="D5" s="32">
        <v>58553.4952564103</v>
      </c>
      <c r="E5" s="32">
        <v>44459.693337606797</v>
      </c>
      <c r="F5" s="32">
        <v>14093.8019188034</v>
      </c>
      <c r="G5" s="32">
        <v>44459.693337606797</v>
      </c>
      <c r="H5" s="32">
        <v>0.24069958346782799</v>
      </c>
    </row>
    <row r="6" spans="1:8" ht="14.25" x14ac:dyDescent="0.2">
      <c r="A6" s="32">
        <v>5</v>
      </c>
      <c r="B6" s="33">
        <v>16</v>
      </c>
      <c r="C6" s="32">
        <v>2239</v>
      </c>
      <c r="D6" s="32">
        <v>160969.966405983</v>
      </c>
      <c r="E6" s="32">
        <v>144537.66976068399</v>
      </c>
      <c r="F6" s="32">
        <v>16432.296645299099</v>
      </c>
      <c r="G6" s="32">
        <v>144537.66976068399</v>
      </c>
      <c r="H6" s="32">
        <v>0.102082997295627</v>
      </c>
    </row>
    <row r="7" spans="1:8" ht="14.25" x14ac:dyDescent="0.2">
      <c r="A7" s="32">
        <v>6</v>
      </c>
      <c r="B7" s="33">
        <v>17</v>
      </c>
      <c r="C7" s="32">
        <v>14944</v>
      </c>
      <c r="D7" s="32">
        <v>265527.75553846202</v>
      </c>
      <c r="E7" s="32">
        <v>216478.25189059801</v>
      </c>
      <c r="F7" s="32">
        <v>49049.503647863203</v>
      </c>
      <c r="G7" s="32">
        <v>216478.25189059801</v>
      </c>
      <c r="H7" s="32">
        <v>0.18472458198728101</v>
      </c>
    </row>
    <row r="8" spans="1:8" ht="14.25" x14ac:dyDescent="0.2">
      <c r="A8" s="32">
        <v>7</v>
      </c>
      <c r="B8" s="33">
        <v>18</v>
      </c>
      <c r="C8" s="32">
        <v>65894</v>
      </c>
      <c r="D8" s="32">
        <v>143725.18845640999</v>
      </c>
      <c r="E8" s="32">
        <v>115526.250307692</v>
      </c>
      <c r="F8" s="32">
        <v>28198.938148717902</v>
      </c>
      <c r="G8" s="32">
        <v>115526.250307692</v>
      </c>
      <c r="H8" s="32">
        <v>0.196200390840122</v>
      </c>
    </row>
    <row r="9" spans="1:8" ht="14.25" x14ac:dyDescent="0.2">
      <c r="A9" s="32">
        <v>8</v>
      </c>
      <c r="B9" s="33">
        <v>19</v>
      </c>
      <c r="C9" s="32">
        <v>13161</v>
      </c>
      <c r="D9" s="32">
        <v>97845.893379487199</v>
      </c>
      <c r="E9" s="32">
        <v>98501.324379487196</v>
      </c>
      <c r="F9" s="32">
        <v>-655.43100000000004</v>
      </c>
      <c r="G9" s="32">
        <v>98501.324379487196</v>
      </c>
      <c r="H9" s="32">
        <v>-6.69860509585175E-3</v>
      </c>
    </row>
    <row r="10" spans="1:8" ht="14.25" x14ac:dyDescent="0.2">
      <c r="A10" s="32">
        <v>9</v>
      </c>
      <c r="B10" s="33">
        <v>21</v>
      </c>
      <c r="C10" s="32">
        <v>130908</v>
      </c>
      <c r="D10" s="32">
        <v>521727.67557435902</v>
      </c>
      <c r="E10" s="32">
        <v>496803.96295726497</v>
      </c>
      <c r="F10" s="32">
        <v>24923.712617093999</v>
      </c>
      <c r="G10" s="32">
        <v>496803.96295726497</v>
      </c>
      <c r="H10" s="36">
        <v>4.77714980131273E-2</v>
      </c>
    </row>
    <row r="11" spans="1:8" ht="14.25" x14ac:dyDescent="0.2">
      <c r="A11" s="32">
        <v>10</v>
      </c>
      <c r="B11" s="33">
        <v>22</v>
      </c>
      <c r="C11" s="32">
        <v>24995</v>
      </c>
      <c r="D11" s="32">
        <v>485067.198069231</v>
      </c>
      <c r="E11" s="32">
        <v>440641.50715384597</v>
      </c>
      <c r="F11" s="32">
        <v>44425.690915384599</v>
      </c>
      <c r="G11" s="32">
        <v>440641.50715384597</v>
      </c>
      <c r="H11" s="32">
        <v>9.1586673129449597E-2</v>
      </c>
    </row>
    <row r="12" spans="1:8" ht="14.25" x14ac:dyDescent="0.2">
      <c r="A12" s="32">
        <v>11</v>
      </c>
      <c r="B12" s="33">
        <v>23</v>
      </c>
      <c r="C12" s="32">
        <v>129047.774</v>
      </c>
      <c r="D12" s="32">
        <v>1281559.6483521401</v>
      </c>
      <c r="E12" s="32">
        <v>1076948.8939435901</v>
      </c>
      <c r="F12" s="32">
        <v>204610.75440854701</v>
      </c>
      <c r="G12" s="32">
        <v>1076948.8939435901</v>
      </c>
      <c r="H12" s="32">
        <v>0.15965761302772</v>
      </c>
    </row>
    <row r="13" spans="1:8" ht="14.25" x14ac:dyDescent="0.2">
      <c r="A13" s="32">
        <v>12</v>
      </c>
      <c r="B13" s="33">
        <v>24</v>
      </c>
      <c r="C13" s="32">
        <v>31767.085999999999</v>
      </c>
      <c r="D13" s="32">
        <v>501298.13051453</v>
      </c>
      <c r="E13" s="32">
        <v>468196.86696410301</v>
      </c>
      <c r="F13" s="32">
        <v>33101.2635504274</v>
      </c>
      <c r="G13" s="32">
        <v>468196.86696410301</v>
      </c>
      <c r="H13" s="32">
        <v>6.6031093147010902E-2</v>
      </c>
    </row>
    <row r="14" spans="1:8" ht="14.25" x14ac:dyDescent="0.2">
      <c r="A14" s="32">
        <v>13</v>
      </c>
      <c r="B14" s="33">
        <v>25</v>
      </c>
      <c r="C14" s="32">
        <v>70965</v>
      </c>
      <c r="D14" s="32">
        <v>800260.9976</v>
      </c>
      <c r="E14" s="32">
        <v>727501.46640000003</v>
      </c>
      <c r="F14" s="32">
        <v>72759.531199999998</v>
      </c>
      <c r="G14" s="32">
        <v>727501.46640000003</v>
      </c>
      <c r="H14" s="32">
        <v>9.09197517037659E-2</v>
      </c>
    </row>
    <row r="15" spans="1:8" ht="14.25" x14ac:dyDescent="0.2">
      <c r="A15" s="32">
        <v>14</v>
      </c>
      <c r="B15" s="33">
        <v>26</v>
      </c>
      <c r="C15" s="32">
        <v>60081</v>
      </c>
      <c r="D15" s="32">
        <v>370288.37803939899</v>
      </c>
      <c r="E15" s="32">
        <v>324926.42102121603</v>
      </c>
      <c r="F15" s="32">
        <v>45361.957018183202</v>
      </c>
      <c r="G15" s="32">
        <v>324926.42102121603</v>
      </c>
      <c r="H15" s="32">
        <v>0.12250440388749299</v>
      </c>
    </row>
    <row r="16" spans="1:8" ht="14.25" x14ac:dyDescent="0.2">
      <c r="A16" s="32">
        <v>15</v>
      </c>
      <c r="B16" s="33">
        <v>27</v>
      </c>
      <c r="C16" s="32">
        <v>105605.88400000001</v>
      </c>
      <c r="D16" s="32">
        <v>829473.87710000004</v>
      </c>
      <c r="E16" s="32">
        <v>715961.72620000003</v>
      </c>
      <c r="F16" s="32">
        <v>113512.15089999999</v>
      </c>
      <c r="G16" s="32">
        <v>715961.72620000003</v>
      </c>
      <c r="H16" s="32">
        <v>0.136848373449518</v>
      </c>
    </row>
    <row r="17" spans="1:8" ht="14.25" x14ac:dyDescent="0.2">
      <c r="A17" s="32">
        <v>16</v>
      </c>
      <c r="B17" s="33">
        <v>29</v>
      </c>
      <c r="C17" s="32">
        <v>151000</v>
      </c>
      <c r="D17" s="32">
        <v>2024932.31206667</v>
      </c>
      <c r="E17" s="32">
        <v>1826777.9634948701</v>
      </c>
      <c r="F17" s="32">
        <v>198154.34857179501</v>
      </c>
      <c r="G17" s="32">
        <v>1826777.9634948701</v>
      </c>
      <c r="H17" s="32">
        <v>9.7857270285522005E-2</v>
      </c>
    </row>
    <row r="18" spans="1:8" ht="14.25" x14ac:dyDescent="0.2">
      <c r="A18" s="32">
        <v>17</v>
      </c>
      <c r="B18" s="33">
        <v>31</v>
      </c>
      <c r="C18" s="32">
        <v>22982.393</v>
      </c>
      <c r="D18" s="32">
        <v>223218.84616648499</v>
      </c>
      <c r="E18" s="32">
        <v>187675.48226809301</v>
      </c>
      <c r="F18" s="32">
        <v>35543.363898392003</v>
      </c>
      <c r="G18" s="32">
        <v>187675.48226809301</v>
      </c>
      <c r="H18" s="32">
        <v>0.159231017043617</v>
      </c>
    </row>
    <row r="19" spans="1:8" ht="14.25" x14ac:dyDescent="0.2">
      <c r="A19" s="32">
        <v>18</v>
      </c>
      <c r="B19" s="33">
        <v>32</v>
      </c>
      <c r="C19" s="32">
        <v>14378.788</v>
      </c>
      <c r="D19" s="32">
        <v>285531.52119249699</v>
      </c>
      <c r="E19" s="32">
        <v>258364.15232588499</v>
      </c>
      <c r="F19" s="32">
        <v>27167.368866612102</v>
      </c>
      <c r="G19" s="32">
        <v>258364.15232588499</v>
      </c>
      <c r="H19" s="32">
        <v>9.5146654047686297E-2</v>
      </c>
    </row>
    <row r="20" spans="1:8" ht="14.25" x14ac:dyDescent="0.2">
      <c r="A20" s="32">
        <v>19</v>
      </c>
      <c r="B20" s="33">
        <v>33</v>
      </c>
      <c r="C20" s="32">
        <v>28922.376</v>
      </c>
      <c r="D20" s="32">
        <v>516673.87110596802</v>
      </c>
      <c r="E20" s="32">
        <v>399950.28423177899</v>
      </c>
      <c r="F20" s="32">
        <v>116723.586874188</v>
      </c>
      <c r="G20" s="32">
        <v>399950.28423177899</v>
      </c>
      <c r="H20" s="32">
        <v>0.22591346960188899</v>
      </c>
    </row>
    <row r="21" spans="1:8" ht="14.25" x14ac:dyDescent="0.2">
      <c r="A21" s="32">
        <v>20</v>
      </c>
      <c r="B21" s="33">
        <v>34</v>
      </c>
      <c r="C21" s="32">
        <v>35508.084000000003</v>
      </c>
      <c r="D21" s="32">
        <v>224569.84033859801</v>
      </c>
      <c r="E21" s="32">
        <v>163452.869194503</v>
      </c>
      <c r="F21" s="32">
        <v>61116.971144094401</v>
      </c>
      <c r="G21" s="32">
        <v>163452.869194503</v>
      </c>
      <c r="H21" s="32">
        <v>0.27215128733201499</v>
      </c>
    </row>
    <row r="22" spans="1:8" ht="14.25" x14ac:dyDescent="0.2">
      <c r="A22" s="32">
        <v>21</v>
      </c>
      <c r="B22" s="33">
        <v>35</v>
      </c>
      <c r="C22" s="32">
        <v>38323.709000000003</v>
      </c>
      <c r="D22" s="32">
        <v>859784.65870177001</v>
      </c>
      <c r="E22" s="32">
        <v>812808.85011150397</v>
      </c>
      <c r="F22" s="32">
        <v>46975.8085902655</v>
      </c>
      <c r="G22" s="32">
        <v>812808.85011150397</v>
      </c>
      <c r="H22" s="32">
        <v>5.4636714106060601E-2</v>
      </c>
    </row>
    <row r="23" spans="1:8" ht="14.25" x14ac:dyDescent="0.2">
      <c r="A23" s="32">
        <v>22</v>
      </c>
      <c r="B23" s="33">
        <v>36</v>
      </c>
      <c r="C23" s="32">
        <v>133016.22099999999</v>
      </c>
      <c r="D23" s="32">
        <v>622609.44432831905</v>
      </c>
      <c r="E23" s="32">
        <v>521781.39481487602</v>
      </c>
      <c r="F23" s="32">
        <v>100828.04951344299</v>
      </c>
      <c r="G23" s="32">
        <v>521781.39481487602</v>
      </c>
      <c r="H23" s="32">
        <v>0.16194429819839601</v>
      </c>
    </row>
    <row r="24" spans="1:8" ht="14.25" x14ac:dyDescent="0.2">
      <c r="A24" s="32">
        <v>23</v>
      </c>
      <c r="B24" s="33">
        <v>37</v>
      </c>
      <c r="C24" s="32">
        <v>84936.377999999997</v>
      </c>
      <c r="D24" s="32">
        <v>831041.125868142</v>
      </c>
      <c r="E24" s="32">
        <v>720991.34503249195</v>
      </c>
      <c r="F24" s="32">
        <v>110049.780835649</v>
      </c>
      <c r="G24" s="32">
        <v>720991.34503249195</v>
      </c>
      <c r="H24" s="32">
        <v>0.13242398890991899</v>
      </c>
    </row>
    <row r="25" spans="1:8" ht="14.25" x14ac:dyDescent="0.2">
      <c r="A25" s="32">
        <v>24</v>
      </c>
      <c r="B25" s="33">
        <v>38</v>
      </c>
      <c r="C25" s="32">
        <v>82774.932000000001</v>
      </c>
      <c r="D25" s="32">
        <v>458534.718050442</v>
      </c>
      <c r="E25" s="32">
        <v>424236.74328141601</v>
      </c>
      <c r="F25" s="32">
        <v>34297.974769026499</v>
      </c>
      <c r="G25" s="32">
        <v>424236.74328141601</v>
      </c>
      <c r="H25" s="32">
        <v>7.4799079369282304E-2</v>
      </c>
    </row>
    <row r="26" spans="1:8" ht="14.25" x14ac:dyDescent="0.2">
      <c r="A26" s="32">
        <v>25</v>
      </c>
      <c r="B26" s="33">
        <v>39</v>
      </c>
      <c r="C26" s="32">
        <v>82448.209000000003</v>
      </c>
      <c r="D26" s="32">
        <v>104587.362839407</v>
      </c>
      <c r="E26" s="32">
        <v>73791.648299227396</v>
      </c>
      <c r="F26" s="32">
        <v>30795.714540179601</v>
      </c>
      <c r="G26" s="32">
        <v>73791.648299227396</v>
      </c>
      <c r="H26" s="32">
        <v>0.29444967063053401</v>
      </c>
    </row>
    <row r="27" spans="1:8" ht="14.25" x14ac:dyDescent="0.2">
      <c r="A27" s="32">
        <v>26</v>
      </c>
      <c r="B27" s="33">
        <v>42</v>
      </c>
      <c r="C27" s="32">
        <v>8180.2370000000001</v>
      </c>
      <c r="D27" s="32">
        <v>142987.9357</v>
      </c>
      <c r="E27" s="32">
        <v>122216.2515</v>
      </c>
      <c r="F27" s="32">
        <v>20771.6842</v>
      </c>
      <c r="G27" s="32">
        <v>122216.2515</v>
      </c>
      <c r="H27" s="32">
        <v>0.145268788575147</v>
      </c>
    </row>
    <row r="28" spans="1:8" ht="14.25" x14ac:dyDescent="0.2">
      <c r="A28" s="32">
        <v>27</v>
      </c>
      <c r="B28" s="33">
        <v>75</v>
      </c>
      <c r="C28" s="32">
        <v>289</v>
      </c>
      <c r="D28" s="32">
        <v>183490.59829059799</v>
      </c>
      <c r="E28" s="32">
        <v>173973.055555556</v>
      </c>
      <c r="F28" s="32">
        <v>9517.5427350427399</v>
      </c>
      <c r="G28" s="32">
        <v>173973.055555556</v>
      </c>
      <c r="H28" s="32">
        <v>5.1869375454155903E-2</v>
      </c>
    </row>
    <row r="29" spans="1:8" ht="14.25" x14ac:dyDescent="0.2">
      <c r="A29" s="32">
        <v>28</v>
      </c>
      <c r="B29" s="33">
        <v>76</v>
      </c>
      <c r="C29" s="32">
        <v>2366</v>
      </c>
      <c r="D29" s="32">
        <v>414386.18424529902</v>
      </c>
      <c r="E29" s="32">
        <v>385613.65379999997</v>
      </c>
      <c r="F29" s="32">
        <v>28772.5304452991</v>
      </c>
      <c r="G29" s="32">
        <v>385613.65379999997</v>
      </c>
      <c r="H29" s="32">
        <v>6.9434096838197207E-2</v>
      </c>
    </row>
    <row r="30" spans="1:8" ht="14.25" x14ac:dyDescent="0.2">
      <c r="A30" s="32">
        <v>29</v>
      </c>
      <c r="B30" s="33">
        <v>99</v>
      </c>
      <c r="C30" s="32">
        <v>25</v>
      </c>
      <c r="D30" s="32">
        <v>10015.626654564699</v>
      </c>
      <c r="E30" s="32">
        <v>9016.0360789652805</v>
      </c>
      <c r="F30" s="32">
        <v>999.59057559942505</v>
      </c>
      <c r="G30" s="32">
        <v>9016.0360789652805</v>
      </c>
      <c r="H30" s="32">
        <v>9.9803098705147197E-2</v>
      </c>
    </row>
    <row r="31" spans="1:8" ht="14.25" x14ac:dyDescent="0.2">
      <c r="A31" s="32">
        <v>30</v>
      </c>
      <c r="B31" s="33">
        <v>40</v>
      </c>
      <c r="C31" s="32">
        <v>0</v>
      </c>
      <c r="D31" s="32">
        <v>0</v>
      </c>
      <c r="E31" s="32">
        <v>0</v>
      </c>
      <c r="F31" s="32">
        <v>0</v>
      </c>
      <c r="G31" s="32">
        <v>0</v>
      </c>
      <c r="H31" s="32">
        <v>0</v>
      </c>
    </row>
    <row r="32" spans="1:8" ht="14.25" x14ac:dyDescent="0.2">
      <c r="A32" s="32"/>
      <c r="B32" s="33"/>
      <c r="C32" s="32">
        <v>0</v>
      </c>
      <c r="D32" s="32">
        <v>0</v>
      </c>
      <c r="E32" s="32">
        <v>0</v>
      </c>
      <c r="F32" s="32">
        <v>0</v>
      </c>
      <c r="G32" s="32">
        <v>0</v>
      </c>
      <c r="H32" s="32">
        <v>0</v>
      </c>
    </row>
    <row r="33" spans="1:8" ht="14.25" x14ac:dyDescent="0.2">
      <c r="A33" s="32"/>
      <c r="B33" s="33"/>
      <c r="C33" s="32"/>
      <c r="D33" s="32"/>
      <c r="E33" s="32"/>
      <c r="F33" s="32"/>
      <c r="G33" s="32"/>
      <c r="H33" s="32"/>
    </row>
    <row r="34" spans="1:8" ht="14.25" x14ac:dyDescent="0.2">
      <c r="A34" s="32"/>
      <c r="B34" s="33"/>
      <c r="C34" s="32"/>
      <c r="D34" s="32"/>
      <c r="E34" s="32"/>
      <c r="F34" s="32"/>
      <c r="G34" s="32"/>
      <c r="H34" s="32"/>
    </row>
    <row r="35" spans="1:8" ht="14.25" x14ac:dyDescent="0.2">
      <c r="A35" s="32"/>
      <c r="B35" s="33"/>
      <c r="C35" s="32"/>
      <c r="D35" s="32"/>
      <c r="E35" s="32"/>
      <c r="F35" s="32"/>
      <c r="G35" s="32"/>
      <c r="H35" s="32"/>
    </row>
    <row r="36" spans="1:8" ht="14.25" x14ac:dyDescent="0.2">
      <c r="A36" s="32"/>
      <c r="B36" s="33"/>
      <c r="C36" s="32"/>
      <c r="D36" s="32"/>
      <c r="E36" s="32"/>
      <c r="F36" s="32"/>
      <c r="G36" s="32"/>
      <c r="H36" s="32"/>
    </row>
    <row r="37" spans="1:8" ht="14.25" x14ac:dyDescent="0.2">
      <c r="A37" s="32"/>
      <c r="B37" s="33"/>
      <c r="C37" s="32"/>
      <c r="D37" s="32"/>
      <c r="E37" s="32"/>
      <c r="F37" s="32"/>
      <c r="G37" s="32"/>
      <c r="H37" s="32"/>
    </row>
    <row r="38" spans="1:8" ht="14.25" x14ac:dyDescent="0.2">
      <c r="A38" s="32"/>
      <c r="B38" s="33"/>
      <c r="C38" s="32"/>
      <c r="D38" s="32"/>
      <c r="E38" s="32"/>
      <c r="F38" s="32"/>
      <c r="G38" s="32"/>
      <c r="H38" s="32"/>
    </row>
    <row r="39" spans="1:8" ht="14.25" x14ac:dyDescent="0.2">
      <c r="A39" s="32"/>
      <c r="B39" s="33"/>
      <c r="C39" s="32"/>
      <c r="D39" s="32"/>
      <c r="E39" s="32"/>
      <c r="F39" s="32"/>
      <c r="G39" s="32"/>
      <c r="H39" s="32"/>
    </row>
    <row r="40" spans="1:8" ht="14.25" x14ac:dyDescent="0.2">
      <c r="A40" s="32"/>
      <c r="B40" s="33"/>
      <c r="C40" s="32"/>
      <c r="D40" s="32"/>
      <c r="E40" s="32"/>
      <c r="F40" s="32"/>
      <c r="G40" s="32"/>
      <c r="H40" s="32"/>
    </row>
    <row r="41" spans="1:8" ht="14.25" x14ac:dyDescent="0.2">
      <c r="A41" s="32"/>
      <c r="B41" s="33"/>
      <c r="C41" s="32"/>
      <c r="D41" s="32"/>
      <c r="E41" s="32"/>
      <c r="F41" s="32"/>
      <c r="G41" s="32"/>
      <c r="H41" s="32"/>
    </row>
    <row r="42" spans="1:8" ht="14.25" x14ac:dyDescent="0.2">
      <c r="A42" s="32"/>
      <c r="B42" s="33"/>
      <c r="C42" s="33"/>
      <c r="D42" s="33"/>
      <c r="E42" s="33"/>
      <c r="F42" s="33"/>
      <c r="G42" s="33"/>
      <c r="H42" s="33"/>
    </row>
    <row r="43" spans="1:8" ht="14.25" x14ac:dyDescent="0.2">
      <c r="A43" s="32"/>
      <c r="B43" s="33"/>
      <c r="C43" s="33"/>
      <c r="D43" s="33"/>
      <c r="E43" s="33"/>
      <c r="F43" s="33"/>
      <c r="G43" s="33"/>
      <c r="H43" s="33"/>
    </row>
    <row r="44" spans="1:8" ht="14.25" x14ac:dyDescent="0.2">
      <c r="A44" s="32"/>
      <c r="B44" s="33"/>
      <c r="C44" s="32"/>
      <c r="D44" s="32"/>
      <c r="E44" s="32"/>
      <c r="F44" s="32"/>
      <c r="G44" s="32"/>
      <c r="H44" s="32"/>
    </row>
    <row r="45" spans="1:8" ht="14.25" x14ac:dyDescent="0.2">
      <c r="A45" s="32"/>
      <c r="B45" s="33"/>
      <c r="C45" s="32"/>
      <c r="D45" s="32"/>
      <c r="E45" s="32"/>
      <c r="F45" s="32"/>
      <c r="G45" s="32"/>
      <c r="H45" s="32"/>
    </row>
    <row r="46" spans="1:8" ht="14.25" x14ac:dyDescent="0.2">
      <c r="A46" s="32"/>
      <c r="B46" s="33"/>
      <c r="C46" s="32"/>
      <c r="D46" s="32"/>
      <c r="E46" s="32"/>
      <c r="F46" s="32"/>
      <c r="G46" s="32"/>
      <c r="H46" s="32"/>
    </row>
    <row r="47" spans="1:8" ht="14.25" x14ac:dyDescent="0.2">
      <c r="A47" s="32"/>
      <c r="B47" s="33"/>
      <c r="C47" s="32"/>
      <c r="D47" s="32"/>
      <c r="E47" s="32"/>
      <c r="F47" s="32"/>
      <c r="G47" s="32"/>
      <c r="H47" s="32"/>
    </row>
    <row r="48" spans="1:8" ht="14.25" x14ac:dyDescent="0.2">
      <c r="A48" s="32"/>
      <c r="B48" s="33"/>
      <c r="C48" s="32"/>
      <c r="D48" s="32"/>
      <c r="E48" s="32"/>
      <c r="F48" s="32"/>
      <c r="G48" s="32"/>
      <c r="H48" s="32"/>
    </row>
    <row r="49" spans="1:8" ht="14.25" x14ac:dyDescent="0.2">
      <c r="A49" s="32"/>
      <c r="B49" s="33"/>
      <c r="C49" s="32"/>
      <c r="D49" s="32"/>
      <c r="E49" s="32"/>
      <c r="F49" s="32"/>
      <c r="G49" s="32"/>
      <c r="H49" s="32"/>
    </row>
    <row r="50" spans="1:8" ht="14.25" x14ac:dyDescent="0.2">
      <c r="A50" s="32"/>
      <c r="B50" s="33"/>
      <c r="C50" s="32"/>
      <c r="D50" s="32"/>
      <c r="E50" s="32"/>
      <c r="F50" s="32"/>
      <c r="G50" s="32"/>
      <c r="H50" s="32"/>
    </row>
    <row r="51" spans="1:8" ht="14.25" x14ac:dyDescent="0.2">
      <c r="A51" s="32"/>
      <c r="B51" s="33"/>
      <c r="C51" s="32"/>
      <c r="D51" s="32"/>
      <c r="E51" s="32"/>
      <c r="F51" s="32"/>
      <c r="G51" s="32"/>
      <c r="H51" s="32"/>
    </row>
    <row r="52" spans="1:8" ht="14.25" x14ac:dyDescent="0.2">
      <c r="A52" s="32"/>
      <c r="B52" s="33"/>
      <c r="C52" s="32"/>
      <c r="D52" s="32"/>
      <c r="E52" s="32"/>
      <c r="F52" s="32"/>
      <c r="G52" s="32"/>
      <c r="H52" s="32"/>
    </row>
    <row r="53" spans="1:8" ht="14.25" x14ac:dyDescent="0.2">
      <c r="A53" s="32"/>
      <c r="B53" s="33"/>
      <c r="C53" s="32"/>
      <c r="D53" s="32"/>
      <c r="E53" s="32"/>
      <c r="F53" s="32"/>
      <c r="G53" s="32"/>
      <c r="H53" s="32"/>
    </row>
    <row r="54" spans="1:8" ht="14.25" x14ac:dyDescent="0.2">
      <c r="A54" s="32"/>
      <c r="B54" s="33"/>
      <c r="C54" s="32"/>
      <c r="D54" s="32"/>
      <c r="E54" s="32"/>
      <c r="F54" s="32"/>
      <c r="G54" s="32"/>
      <c r="H54" s="32"/>
    </row>
    <row r="55" spans="1:8" ht="14.25" x14ac:dyDescent="0.2">
      <c r="A55" s="32"/>
      <c r="B55" s="33"/>
      <c r="C55" s="32"/>
      <c r="D55" s="32"/>
      <c r="E55" s="32"/>
      <c r="F55" s="32"/>
      <c r="G55" s="32"/>
      <c r="H55" s="32"/>
    </row>
    <row r="56" spans="1:8" ht="14.25" x14ac:dyDescent="0.2">
      <c r="A56" s="32"/>
      <c r="B56" s="33"/>
      <c r="C56" s="32"/>
      <c r="D56" s="32"/>
      <c r="E56" s="32"/>
      <c r="F56" s="32"/>
      <c r="G56" s="32"/>
      <c r="H56" s="32"/>
    </row>
    <row r="57" spans="1:8" ht="14.25" x14ac:dyDescent="0.2">
      <c r="A57" s="32"/>
      <c r="B57" s="33"/>
      <c r="C57" s="32"/>
      <c r="D57" s="32"/>
      <c r="E57" s="32"/>
      <c r="F57" s="32"/>
      <c r="G57" s="32"/>
      <c r="H57" s="32"/>
    </row>
    <row r="58" spans="1:8" ht="14.25" x14ac:dyDescent="0.2">
      <c r="A58" s="32"/>
      <c r="B58" s="33"/>
      <c r="C58" s="32"/>
      <c r="D58" s="32"/>
      <c r="E58" s="32"/>
      <c r="F58" s="32"/>
      <c r="G58" s="32"/>
      <c r="H58" s="32"/>
    </row>
    <row r="59" spans="1:8" ht="14.25" x14ac:dyDescent="0.2">
      <c r="A59" s="32"/>
      <c r="B59" s="33"/>
      <c r="C59" s="32"/>
      <c r="D59" s="32"/>
      <c r="E59" s="32"/>
      <c r="F59" s="32"/>
      <c r="G59" s="32"/>
      <c r="H59" s="32"/>
    </row>
    <row r="60" spans="1:8" ht="14.25" x14ac:dyDescent="0.2">
      <c r="A60" s="32"/>
      <c r="B60" s="33"/>
      <c r="C60" s="32"/>
      <c r="D60" s="32"/>
      <c r="E60" s="32"/>
      <c r="F60" s="32"/>
      <c r="G60" s="32"/>
      <c r="H60" s="32"/>
    </row>
    <row r="61" spans="1:8" ht="14.25" x14ac:dyDescent="0.2">
      <c r="A61" s="32"/>
      <c r="B61" s="33"/>
      <c r="C61" s="32"/>
      <c r="D61" s="32"/>
      <c r="E61" s="32"/>
      <c r="F61" s="32"/>
      <c r="G61" s="32"/>
      <c r="H61" s="32"/>
    </row>
    <row r="62" spans="1:8" ht="14.25" x14ac:dyDescent="0.2">
      <c r="A62" s="32"/>
      <c r="B62" s="33"/>
      <c r="C62" s="32"/>
      <c r="D62" s="32"/>
      <c r="E62" s="32"/>
      <c r="F62" s="32"/>
      <c r="G62" s="32"/>
      <c r="H62" s="32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杨进</cp:lastModifiedBy>
  <dcterms:created xsi:type="dcterms:W3CDTF">2013-06-21T00:28:37Z</dcterms:created>
  <dcterms:modified xsi:type="dcterms:W3CDTF">2015-01-13T00:45:46Z</dcterms:modified>
</cp:coreProperties>
</file>