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F36" i="2" l="1"/>
  <c r="F37" i="2"/>
  <c r="F32" i="2"/>
  <c r="F33" i="2"/>
  <c r="E36" i="2"/>
  <c r="K36" i="2" s="1"/>
  <c r="E37" i="2"/>
  <c r="E33" i="2"/>
  <c r="E32" i="2"/>
  <c r="F38" i="2"/>
  <c r="E13" i="2"/>
  <c r="F35" i="2"/>
  <c r="F3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4" i="2"/>
  <c r="E38" i="2"/>
  <c r="E35" i="2"/>
  <c r="E34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K31" i="2" s="1"/>
  <c r="E5" i="2"/>
  <c r="E4" i="2"/>
  <c r="I30" i="2"/>
  <c r="I34" i="2"/>
  <c r="I35" i="2"/>
  <c r="I38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4" i="2"/>
  <c r="J35" i="2"/>
  <c r="J38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4" i="2" l="1"/>
  <c r="L34" i="2" s="1"/>
  <c r="G35" i="2"/>
  <c r="L35" i="2" s="1"/>
  <c r="G30" i="2"/>
  <c r="L30" i="2" s="1"/>
  <c r="G38" i="2"/>
  <c r="L38" i="2" s="1"/>
  <c r="G36" i="2"/>
  <c r="L36" i="2" s="1"/>
  <c r="G32" i="2"/>
  <c r="L32" i="2" s="1"/>
  <c r="G37" i="2"/>
  <c r="L37" i="2" s="1"/>
  <c r="G33" i="2"/>
  <c r="L33" i="2" s="1"/>
  <c r="K37" i="2"/>
  <c r="K33" i="2"/>
  <c r="G29" i="2"/>
  <c r="L29" i="2" s="1"/>
  <c r="G31" i="2"/>
  <c r="L31" i="2" s="1"/>
  <c r="K32" i="2"/>
  <c r="I3" i="2"/>
  <c r="K3" i="2" s="1"/>
  <c r="K5" i="2"/>
  <c r="K7" i="2"/>
  <c r="K38" i="2"/>
  <c r="G19" i="2"/>
  <c r="L19" i="2" s="1"/>
  <c r="G11" i="2"/>
  <c r="L11" i="2" s="1"/>
  <c r="G7" i="2"/>
  <c r="L7" i="2" s="1"/>
  <c r="G5" i="2"/>
  <c r="L5" i="2" s="1"/>
  <c r="K35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4" i="2"/>
  <c r="K30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<sst xmlns="http://schemas.openxmlformats.org/spreadsheetml/2006/main" count="112" uniqueCount="70">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</sst>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6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11" fontId="32" fillId="0" borderId="0" xfId="0" applyNumberFormat="1" applyFont="1" applyAlignme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6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10 2" xfId="61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8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8" sqref="J8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38" t="s">
        <v>4</v>
      </c>
      <c r="D2" s="38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39" t="s">
        <v>5</v>
      </c>
      <c r="B3" s="39"/>
      <c r="C3" s="39"/>
      <c r="D3" s="39"/>
      <c r="E3" s="15">
        <f>RA!D7</f>
        <v>14343955.643999999</v>
      </c>
      <c r="F3" s="25">
        <f>RA!I7</f>
        <v>1823653.6576</v>
      </c>
      <c r="G3" s="16">
        <f>E3-F3</f>
        <v>12520301.986399999</v>
      </c>
      <c r="H3" s="27">
        <f>RA!J7</f>
        <v>12.7137430068868</v>
      </c>
      <c r="I3" s="20">
        <f>SUM(I4:I38)</f>
        <v>14343960.600719554</v>
      </c>
      <c r="J3" s="21">
        <f>SUM(J4:J38)</f>
        <v>12520302.034174796</v>
      </c>
      <c r="K3" s="22">
        <f>E3-I3</f>
        <v>-4.9567195549607277</v>
      </c>
      <c r="L3" s="22">
        <f>G3-J3</f>
        <v>-4.7774797305464745E-2</v>
      </c>
    </row>
    <row r="4" spans="1:13" x14ac:dyDescent="0.15">
      <c r="A4" s="40">
        <f>RA!A8</f>
        <v>42017</v>
      </c>
      <c r="B4" s="12">
        <v>12</v>
      </c>
      <c r="C4" s="37" t="s">
        <v>6</v>
      </c>
      <c r="D4" s="37"/>
      <c r="E4" s="15">
        <f>VLOOKUP(C4,RA!B8:D38,3,0)</f>
        <v>654708.87289999996</v>
      </c>
      <c r="F4" s="25">
        <f>VLOOKUP(C4,RA!B8:I41,8,0)</f>
        <v>159297.30050000001</v>
      </c>
      <c r="G4" s="16">
        <f t="shared" ref="G4:G38" si="0">E4-F4</f>
        <v>495411.57239999995</v>
      </c>
      <c r="H4" s="27">
        <f>RA!J8</f>
        <v>24.331012927074099</v>
      </c>
      <c r="I4" s="20">
        <f>VLOOKUP(B4,RMS!B:D,3,FALSE)</f>
        <v>654709.746547863</v>
      </c>
      <c r="J4" s="21">
        <f>VLOOKUP(B4,RMS!B:E,4,FALSE)</f>
        <v>495411.58516153798</v>
      </c>
      <c r="K4" s="22">
        <f t="shared" ref="K4:K38" si="1">E4-I4</f>
        <v>-0.87364786304533482</v>
      </c>
      <c r="L4" s="22">
        <f t="shared" ref="L4:L38" si="2">G4-J4</f>
        <v>-1.2761538033373654E-2</v>
      </c>
    </row>
    <row r="5" spans="1:13" x14ac:dyDescent="0.15">
      <c r="A5" s="40"/>
      <c r="B5" s="12">
        <v>13</v>
      </c>
      <c r="C5" s="37" t="s">
        <v>7</v>
      </c>
      <c r="D5" s="37"/>
      <c r="E5" s="15">
        <f>VLOOKUP(C5,RA!B8:D39,3,0)</f>
        <v>69644.441500000001</v>
      </c>
      <c r="F5" s="25">
        <f>VLOOKUP(C5,RA!B9:I42,8,0)</f>
        <v>16527.304</v>
      </c>
      <c r="G5" s="16">
        <f t="shared" si="0"/>
        <v>53117.137499999997</v>
      </c>
      <c r="H5" s="27">
        <f>RA!J9</f>
        <v>23.730973562333801</v>
      </c>
      <c r="I5" s="20">
        <f>VLOOKUP(B5,RMS!B:D,3,FALSE)</f>
        <v>69644.4728902731</v>
      </c>
      <c r="J5" s="21">
        <f>VLOOKUP(B5,RMS!B:E,4,FALSE)</f>
        <v>53117.1371447848</v>
      </c>
      <c r="K5" s="22">
        <f t="shared" si="1"/>
        <v>-3.1390273099532351E-2</v>
      </c>
      <c r="L5" s="22">
        <f t="shared" si="2"/>
        <v>3.552151974872686E-4</v>
      </c>
      <c r="M5" s="34"/>
    </row>
    <row r="6" spans="1:13" x14ac:dyDescent="0.15">
      <c r="A6" s="40"/>
      <c r="B6" s="12">
        <v>14</v>
      </c>
      <c r="C6" s="37" t="s">
        <v>8</v>
      </c>
      <c r="D6" s="37"/>
      <c r="E6" s="15">
        <f>VLOOKUP(C6,RA!B10:D40,3,0)</f>
        <v>99745.238299999997</v>
      </c>
      <c r="F6" s="25">
        <f>VLOOKUP(C6,RA!B10:I43,8,0)</f>
        <v>25635.7209</v>
      </c>
      <c r="G6" s="16">
        <f t="shared" si="0"/>
        <v>74109.517399999997</v>
      </c>
      <c r="H6" s="27">
        <f>RA!J10</f>
        <v>25.7011977082018</v>
      </c>
      <c r="I6" s="20">
        <f>VLOOKUP(B6,RMS!B:D,3,FALSE)</f>
        <v>99747.000210256403</v>
      </c>
      <c r="J6" s="21">
        <f>VLOOKUP(B6,RMS!B:E,4,FALSE)</f>
        <v>74109.517488888901</v>
      </c>
      <c r="K6" s="22">
        <f t="shared" si="1"/>
        <v>-1.7619102564058267</v>
      </c>
      <c r="L6" s="22">
        <f t="shared" si="2"/>
        <v>-8.8888904429040849E-5</v>
      </c>
      <c r="M6" s="34"/>
    </row>
    <row r="7" spans="1:13" x14ac:dyDescent="0.15">
      <c r="A7" s="40"/>
      <c r="B7" s="12">
        <v>15</v>
      </c>
      <c r="C7" s="37" t="s">
        <v>9</v>
      </c>
      <c r="D7" s="37"/>
      <c r="E7" s="15">
        <f>VLOOKUP(C7,RA!B10:D41,3,0)</f>
        <v>61187.472199999997</v>
      </c>
      <c r="F7" s="25">
        <f>VLOOKUP(C7,RA!B11:I44,8,0)</f>
        <v>14629.8123</v>
      </c>
      <c r="G7" s="16">
        <f t="shared" si="0"/>
        <v>46557.659899999999</v>
      </c>
      <c r="H7" s="27">
        <f>RA!J11</f>
        <v>23.9098164607624</v>
      </c>
      <c r="I7" s="20">
        <f>VLOOKUP(B7,RMS!B:D,3,FALSE)</f>
        <v>61187.515553846199</v>
      </c>
      <c r="J7" s="21">
        <f>VLOOKUP(B7,RMS!B:E,4,FALSE)</f>
        <v>46557.660405128197</v>
      </c>
      <c r="K7" s="22">
        <f t="shared" si="1"/>
        <v>-4.3353846202080604E-2</v>
      </c>
      <c r="L7" s="22">
        <f t="shared" si="2"/>
        <v>-5.0512819871073589E-4</v>
      </c>
      <c r="M7" s="34"/>
    </row>
    <row r="8" spans="1:13" x14ac:dyDescent="0.15">
      <c r="A8" s="40"/>
      <c r="B8" s="12">
        <v>16</v>
      </c>
      <c r="C8" s="37" t="s">
        <v>10</v>
      </c>
      <c r="D8" s="37"/>
      <c r="E8" s="15">
        <f>VLOOKUP(C8,RA!B12:D41,3,0)</f>
        <v>181769.9523</v>
      </c>
      <c r="F8" s="25">
        <f>VLOOKUP(C8,RA!B12:I45,8,0)</f>
        <v>22306.358100000001</v>
      </c>
      <c r="G8" s="16">
        <f t="shared" si="0"/>
        <v>159463.59419999999</v>
      </c>
      <c r="H8" s="27">
        <f>RA!J12</f>
        <v>12.2717521888242</v>
      </c>
      <c r="I8" s="20">
        <f>VLOOKUP(B8,RMS!B:D,3,FALSE)</f>
        <v>181769.96452393199</v>
      </c>
      <c r="J8" s="21">
        <f>VLOOKUP(B8,RMS!B:E,4,FALSE)</f>
        <v>159463.59496239299</v>
      </c>
      <c r="K8" s="22">
        <f t="shared" si="1"/>
        <v>-1.2223931989865378E-2</v>
      </c>
      <c r="L8" s="22">
        <f t="shared" si="2"/>
        <v>-7.6239299960434437E-4</v>
      </c>
      <c r="M8" s="34"/>
    </row>
    <row r="9" spans="1:13" x14ac:dyDescent="0.15">
      <c r="A9" s="40"/>
      <c r="B9" s="12">
        <v>17</v>
      </c>
      <c r="C9" s="37" t="s">
        <v>11</v>
      </c>
      <c r="D9" s="37"/>
      <c r="E9" s="15">
        <f>VLOOKUP(C9,RA!B12:D42,3,0)</f>
        <v>289674.64539999998</v>
      </c>
      <c r="F9" s="25">
        <f>VLOOKUP(C9,RA!B13:I46,8,0)</f>
        <v>56674.571400000001</v>
      </c>
      <c r="G9" s="16">
        <f t="shared" si="0"/>
        <v>233000.07399999996</v>
      </c>
      <c r="H9" s="27">
        <f>RA!J13</f>
        <v>19.564905765825799</v>
      </c>
      <c r="I9" s="20">
        <f>VLOOKUP(B9,RMS!B:D,3,FALSE)</f>
        <v>289674.86463076901</v>
      </c>
      <c r="J9" s="21">
        <f>VLOOKUP(B9,RMS!B:E,4,FALSE)</f>
        <v>233000.074410256</v>
      </c>
      <c r="K9" s="22">
        <f t="shared" si="1"/>
        <v>-0.21923076902749017</v>
      </c>
      <c r="L9" s="22">
        <f t="shared" si="2"/>
        <v>-4.1025603422895074E-4</v>
      </c>
      <c r="M9" s="34"/>
    </row>
    <row r="10" spans="1:13" x14ac:dyDescent="0.15">
      <c r="A10" s="40"/>
      <c r="B10" s="12">
        <v>18</v>
      </c>
      <c r="C10" s="37" t="s">
        <v>12</v>
      </c>
      <c r="D10" s="37"/>
      <c r="E10" s="15">
        <f>VLOOKUP(C10,RA!B14:D43,3,0)</f>
        <v>141614.37659999999</v>
      </c>
      <c r="F10" s="25">
        <f>VLOOKUP(C10,RA!B14:I47,8,0)</f>
        <v>26054.526099999999</v>
      </c>
      <c r="G10" s="16">
        <f t="shared" si="0"/>
        <v>115559.85049999999</v>
      </c>
      <c r="H10" s="27">
        <f>RA!J14</f>
        <v>18.3982210885219</v>
      </c>
      <c r="I10" s="20">
        <f>VLOOKUP(B10,RMS!B:D,3,FALSE)</f>
        <v>141614.371089744</v>
      </c>
      <c r="J10" s="21">
        <f>VLOOKUP(B10,RMS!B:E,4,FALSE)</f>
        <v>115559.850376068</v>
      </c>
      <c r="K10" s="22">
        <f t="shared" si="1"/>
        <v>5.5102559854276478E-3</v>
      </c>
      <c r="L10" s="22">
        <f t="shared" si="2"/>
        <v>1.2393198267091066E-4</v>
      </c>
      <c r="M10" s="34"/>
    </row>
    <row r="11" spans="1:13" x14ac:dyDescent="0.15">
      <c r="A11" s="40"/>
      <c r="B11" s="12">
        <v>19</v>
      </c>
      <c r="C11" s="37" t="s">
        <v>13</v>
      </c>
      <c r="D11" s="37"/>
      <c r="E11" s="15">
        <f>VLOOKUP(C11,RA!B14:D44,3,0)</f>
        <v>98798.059500000003</v>
      </c>
      <c r="F11" s="25">
        <f>VLOOKUP(C11,RA!B15:I48,8,0)</f>
        <v>1780.7311</v>
      </c>
      <c r="G11" s="16">
        <f t="shared" si="0"/>
        <v>97017.328399999999</v>
      </c>
      <c r="H11" s="27">
        <f>RA!J15</f>
        <v>1.80239481323011</v>
      </c>
      <c r="I11" s="20">
        <f>VLOOKUP(B11,RMS!B:D,3,FALSE)</f>
        <v>98798.202025641003</v>
      </c>
      <c r="J11" s="21">
        <f>VLOOKUP(B11,RMS!B:E,4,FALSE)</f>
        <v>97017.328464102597</v>
      </c>
      <c r="K11" s="22">
        <f t="shared" si="1"/>
        <v>-0.14252564100024756</v>
      </c>
      <c r="L11" s="22">
        <f t="shared" si="2"/>
        <v>-6.4102598116733134E-5</v>
      </c>
      <c r="M11" s="34"/>
    </row>
    <row r="12" spans="1:13" x14ac:dyDescent="0.15">
      <c r="A12" s="40"/>
      <c r="B12" s="12">
        <v>21</v>
      </c>
      <c r="C12" s="37" t="s">
        <v>14</v>
      </c>
      <c r="D12" s="37"/>
      <c r="E12" s="15">
        <f>VLOOKUP(C12,RA!B16:D45,3,0)</f>
        <v>621005.97340000002</v>
      </c>
      <c r="F12" s="25">
        <f>VLOOKUP(C12,RA!B16:I49,8,0)</f>
        <v>2507.9155999999998</v>
      </c>
      <c r="G12" s="16">
        <f t="shared" si="0"/>
        <v>618498.05780000007</v>
      </c>
      <c r="H12" s="27">
        <f>RA!J16</f>
        <v>0.40384725870979898</v>
      </c>
      <c r="I12" s="20">
        <f>VLOOKUP(B12,RMS!B:D,3,FALSE)</f>
        <v>621005.84484786296</v>
      </c>
      <c r="J12" s="21">
        <f>VLOOKUP(B12,RMS!B:E,4,FALSE)</f>
        <v>618498.05780085502</v>
      </c>
      <c r="K12" s="22">
        <f t="shared" si="1"/>
        <v>0.12855213705915958</v>
      </c>
      <c r="L12" s="22">
        <f t="shared" si="2"/>
        <v>-8.5495412349700928E-7</v>
      </c>
      <c r="M12" s="34"/>
    </row>
    <row r="13" spans="1:13" x14ac:dyDescent="0.15">
      <c r="A13" s="40"/>
      <c r="B13" s="12">
        <v>22</v>
      </c>
      <c r="C13" s="37" t="s">
        <v>15</v>
      </c>
      <c r="D13" s="37"/>
      <c r="E13" s="15">
        <f>VLOOKUP(C13,RA!B16:D46,3,0)</f>
        <v>522092.212</v>
      </c>
      <c r="F13" s="25">
        <f>VLOOKUP(C13,RA!B17:I50,8,0)</f>
        <v>69588.732199999999</v>
      </c>
      <c r="G13" s="16">
        <f t="shared" si="0"/>
        <v>452503.47979999997</v>
      </c>
      <c r="H13" s="27">
        <f>RA!J17</f>
        <v>13.328820196996199</v>
      </c>
      <c r="I13" s="20">
        <f>VLOOKUP(B13,RMS!B:D,3,FALSE)</f>
        <v>522092.29200256401</v>
      </c>
      <c r="J13" s="21">
        <f>VLOOKUP(B13,RMS!B:E,4,FALSE)</f>
        <v>452503.48001538502</v>
      </c>
      <c r="K13" s="22">
        <f t="shared" si="1"/>
        <v>-8.0002564005553722E-2</v>
      </c>
      <c r="L13" s="22">
        <f t="shared" si="2"/>
        <v>-2.1538505097851157E-4</v>
      </c>
      <c r="M13" s="34"/>
    </row>
    <row r="14" spans="1:13" x14ac:dyDescent="0.15">
      <c r="A14" s="40"/>
      <c r="B14" s="12">
        <v>23</v>
      </c>
      <c r="C14" s="37" t="s">
        <v>16</v>
      </c>
      <c r="D14" s="37"/>
      <c r="E14" s="15">
        <f>VLOOKUP(C14,RA!B18:D47,3,0)</f>
        <v>1452971.4482</v>
      </c>
      <c r="F14" s="25">
        <f>VLOOKUP(C14,RA!B18:I51,8,0)</f>
        <v>232369.26990000001</v>
      </c>
      <c r="G14" s="16">
        <f t="shared" si="0"/>
        <v>1220602.1783</v>
      </c>
      <c r="H14" s="27">
        <f>RA!J18</f>
        <v>15.992693468813099</v>
      </c>
      <c r="I14" s="20">
        <f>VLOOKUP(B14,RMS!B:D,3,FALSE)</f>
        <v>1452971.3813470099</v>
      </c>
      <c r="J14" s="21">
        <f>VLOOKUP(B14,RMS!B:E,4,FALSE)</f>
        <v>1220602.1730726501</v>
      </c>
      <c r="K14" s="22">
        <f t="shared" si="1"/>
        <v>6.6852990072220564E-2</v>
      </c>
      <c r="L14" s="22">
        <f t="shared" si="2"/>
        <v>5.2273499313741922E-3</v>
      </c>
      <c r="M14" s="34"/>
    </row>
    <row r="15" spans="1:13" x14ac:dyDescent="0.15">
      <c r="A15" s="40"/>
      <c r="B15" s="12">
        <v>24</v>
      </c>
      <c r="C15" s="37" t="s">
        <v>17</v>
      </c>
      <c r="D15" s="37"/>
      <c r="E15" s="15">
        <f>VLOOKUP(C15,RA!B18:D48,3,0)</f>
        <v>523218.20699999999</v>
      </c>
      <c r="F15" s="25">
        <f>VLOOKUP(C15,RA!B19:I52,8,0)</f>
        <v>42366.585200000001</v>
      </c>
      <c r="G15" s="16">
        <f t="shared" si="0"/>
        <v>480851.62179999996</v>
      </c>
      <c r="H15" s="27">
        <f>RA!J19</f>
        <v>8.0973071336563809</v>
      </c>
      <c r="I15" s="20">
        <f>VLOOKUP(B15,RMS!B:D,3,FALSE)</f>
        <v>523218.25173333299</v>
      </c>
      <c r="J15" s="21">
        <f>VLOOKUP(B15,RMS!B:E,4,FALSE)</f>
        <v>480851.61986410298</v>
      </c>
      <c r="K15" s="22">
        <f t="shared" si="1"/>
        <v>-4.4733332993928343E-2</v>
      </c>
      <c r="L15" s="22">
        <f t="shared" si="2"/>
        <v>1.9358969875611365E-3</v>
      </c>
      <c r="M15" s="34"/>
    </row>
    <row r="16" spans="1:13" x14ac:dyDescent="0.15">
      <c r="A16" s="40"/>
      <c r="B16" s="12">
        <v>25</v>
      </c>
      <c r="C16" s="37" t="s">
        <v>18</v>
      </c>
      <c r="D16" s="37"/>
      <c r="E16" s="15">
        <f>VLOOKUP(C16,RA!B20:D49,3,0)</f>
        <v>873483.41139999998</v>
      </c>
      <c r="F16" s="25">
        <f>VLOOKUP(C16,RA!B20:I53,8,0)</f>
        <v>81693.813099999999</v>
      </c>
      <c r="G16" s="16">
        <f t="shared" si="0"/>
        <v>791789.59829999995</v>
      </c>
      <c r="H16" s="27">
        <f>RA!J20</f>
        <v>9.3526462018394803</v>
      </c>
      <c r="I16" s="20">
        <f>VLOOKUP(B16,RMS!B:D,3,FALSE)</f>
        <v>873483.54680000001</v>
      </c>
      <c r="J16" s="21">
        <f>VLOOKUP(B16,RMS!B:E,4,FALSE)</f>
        <v>791789.59829999995</v>
      </c>
      <c r="K16" s="22">
        <f t="shared" si="1"/>
        <v>-0.13540000002831221</v>
      </c>
      <c r="L16" s="22">
        <f t="shared" si="2"/>
        <v>0</v>
      </c>
      <c r="M16" s="34"/>
    </row>
    <row r="17" spans="1:13" x14ac:dyDescent="0.15">
      <c r="A17" s="40"/>
      <c r="B17" s="12">
        <v>26</v>
      </c>
      <c r="C17" s="37" t="s">
        <v>19</v>
      </c>
      <c r="D17" s="37"/>
      <c r="E17" s="15">
        <f>VLOOKUP(C17,RA!B20:D50,3,0)</f>
        <v>353260.1519</v>
      </c>
      <c r="F17" s="25">
        <f>VLOOKUP(C17,RA!B21:I54,8,0)</f>
        <v>43693.145499999999</v>
      </c>
      <c r="G17" s="16">
        <f t="shared" si="0"/>
        <v>309567.00640000001</v>
      </c>
      <c r="H17" s="27">
        <f>RA!J21</f>
        <v>12.368546314946</v>
      </c>
      <c r="I17" s="20">
        <f>VLOOKUP(B17,RMS!B:D,3,FALSE)</f>
        <v>353259.726812654</v>
      </c>
      <c r="J17" s="21">
        <f>VLOOKUP(B17,RMS!B:E,4,FALSE)</f>
        <v>309567.00633449102</v>
      </c>
      <c r="K17" s="22">
        <f t="shared" si="1"/>
        <v>0.42508734599687159</v>
      </c>
      <c r="L17" s="22">
        <f t="shared" si="2"/>
        <v>6.5508997067809105E-5</v>
      </c>
      <c r="M17" s="34"/>
    </row>
    <row r="18" spans="1:13" x14ac:dyDescent="0.15">
      <c r="A18" s="40"/>
      <c r="B18" s="12">
        <v>27</v>
      </c>
      <c r="C18" s="37" t="s">
        <v>20</v>
      </c>
      <c r="D18" s="37"/>
      <c r="E18" s="15">
        <f>VLOOKUP(C18,RA!B22:D51,3,0)</f>
        <v>944583.25970000005</v>
      </c>
      <c r="F18" s="25">
        <f>VLOOKUP(C18,RA!B22:I55,8,0)</f>
        <v>126389.91680000001</v>
      </c>
      <c r="G18" s="16">
        <f t="shared" si="0"/>
        <v>818193.34290000005</v>
      </c>
      <c r="H18" s="27">
        <f>RA!J22</f>
        <v>13.3804951021619</v>
      </c>
      <c r="I18" s="20">
        <f>VLOOKUP(B18,RMS!B:D,3,FALSE)</f>
        <v>944584.37899999996</v>
      </c>
      <c r="J18" s="21">
        <f>VLOOKUP(B18,RMS!B:E,4,FALSE)</f>
        <v>818193.34420000005</v>
      </c>
      <c r="K18" s="22">
        <f t="shared" si="1"/>
        <v>-1.1192999999038875</v>
      </c>
      <c r="L18" s="22">
        <f t="shared" si="2"/>
        <v>-1.3000000035390258E-3</v>
      </c>
      <c r="M18" s="34"/>
    </row>
    <row r="19" spans="1:13" x14ac:dyDescent="0.15">
      <c r="A19" s="40"/>
      <c r="B19" s="12">
        <v>29</v>
      </c>
      <c r="C19" s="37" t="s">
        <v>21</v>
      </c>
      <c r="D19" s="37"/>
      <c r="E19" s="15">
        <f>VLOOKUP(C19,RA!B22:D52,3,0)</f>
        <v>2187637.3365000002</v>
      </c>
      <c r="F19" s="25">
        <f>VLOOKUP(C19,RA!B23:I56,8,0)</f>
        <v>230338.93969999999</v>
      </c>
      <c r="G19" s="16">
        <f t="shared" si="0"/>
        <v>1957298.3968000002</v>
      </c>
      <c r="H19" s="27">
        <f>RA!J23</f>
        <v>10.529119057207099</v>
      </c>
      <c r="I19" s="20">
        <f>VLOOKUP(B19,RMS!B:D,3,FALSE)</f>
        <v>2187638.7096760701</v>
      </c>
      <c r="J19" s="21">
        <f>VLOOKUP(B19,RMS!B:E,4,FALSE)</f>
        <v>1957298.4242974401</v>
      </c>
      <c r="K19" s="22">
        <f t="shared" si="1"/>
        <v>-1.3731760699301958</v>
      </c>
      <c r="L19" s="22">
        <f t="shared" si="2"/>
        <v>-2.7497439878061414E-2</v>
      </c>
      <c r="M19" s="34"/>
    </row>
    <row r="20" spans="1:13" x14ac:dyDescent="0.15">
      <c r="A20" s="40"/>
      <c r="B20" s="12">
        <v>31</v>
      </c>
      <c r="C20" s="37" t="s">
        <v>22</v>
      </c>
      <c r="D20" s="37"/>
      <c r="E20" s="15">
        <f>VLOOKUP(C20,RA!B24:D53,3,0)</f>
        <v>237328.6128</v>
      </c>
      <c r="F20" s="25">
        <f>VLOOKUP(C20,RA!B24:I57,8,0)</f>
        <v>38432.459600000002</v>
      </c>
      <c r="G20" s="16">
        <f t="shared" si="0"/>
        <v>198896.1532</v>
      </c>
      <c r="H20" s="27">
        <f>RA!J24</f>
        <v>16.193774171000399</v>
      </c>
      <c r="I20" s="20">
        <f>VLOOKUP(B20,RMS!B:D,3,FALSE)</f>
        <v>237328.58535969301</v>
      </c>
      <c r="J20" s="21">
        <f>VLOOKUP(B20,RMS!B:E,4,FALSE)</f>
        <v>198896.15301403799</v>
      </c>
      <c r="K20" s="22">
        <f t="shared" si="1"/>
        <v>2.7440306992502883E-2</v>
      </c>
      <c r="L20" s="22">
        <f t="shared" si="2"/>
        <v>1.8596200970932841E-4</v>
      </c>
      <c r="M20" s="34"/>
    </row>
    <row r="21" spans="1:13" x14ac:dyDescent="0.15">
      <c r="A21" s="40"/>
      <c r="B21" s="12">
        <v>32</v>
      </c>
      <c r="C21" s="37" t="s">
        <v>23</v>
      </c>
      <c r="D21" s="37"/>
      <c r="E21" s="15">
        <f>VLOOKUP(C21,RA!B24:D54,3,0)</f>
        <v>271774.50050000002</v>
      </c>
      <c r="F21" s="25">
        <f>VLOOKUP(C21,RA!B25:I58,8,0)</f>
        <v>24222.643100000001</v>
      </c>
      <c r="G21" s="16">
        <f t="shared" si="0"/>
        <v>247551.85740000004</v>
      </c>
      <c r="H21" s="27">
        <f>RA!J25</f>
        <v>8.9127725579243595</v>
      </c>
      <c r="I21" s="20">
        <f>VLOOKUP(B21,RMS!B:D,3,FALSE)</f>
        <v>271774.49392161</v>
      </c>
      <c r="J21" s="21">
        <f>VLOOKUP(B21,RMS!B:E,4,FALSE)</f>
        <v>247551.859007021</v>
      </c>
      <c r="K21" s="22">
        <f t="shared" si="1"/>
        <v>6.5783900208771229E-3</v>
      </c>
      <c r="L21" s="22">
        <f t="shared" si="2"/>
        <v>-1.6070209676399827E-3</v>
      </c>
      <c r="M21" s="34"/>
    </row>
    <row r="22" spans="1:13" x14ac:dyDescent="0.15">
      <c r="A22" s="40"/>
      <c r="B22" s="12">
        <v>33</v>
      </c>
      <c r="C22" s="37" t="s">
        <v>24</v>
      </c>
      <c r="D22" s="37"/>
      <c r="E22" s="15">
        <f>VLOOKUP(C22,RA!B26:D55,3,0)</f>
        <v>597278.21499999997</v>
      </c>
      <c r="F22" s="25">
        <f>VLOOKUP(C22,RA!B26:I59,8,0)</f>
        <v>134260.41810000001</v>
      </c>
      <c r="G22" s="16">
        <f t="shared" si="0"/>
        <v>463017.79689999996</v>
      </c>
      <c r="H22" s="27">
        <f>RA!J26</f>
        <v>22.478706694500801</v>
      </c>
      <c r="I22" s="20">
        <f>VLOOKUP(B22,RMS!B:D,3,FALSE)</f>
        <v>597278.14914296998</v>
      </c>
      <c r="J22" s="21">
        <f>VLOOKUP(B22,RMS!B:E,4,FALSE)</f>
        <v>463017.77708260302</v>
      </c>
      <c r="K22" s="22">
        <f t="shared" si="1"/>
        <v>6.5857029985636473E-2</v>
      </c>
      <c r="L22" s="22">
        <f t="shared" si="2"/>
        <v>1.9817396940197796E-2</v>
      </c>
      <c r="M22" s="34"/>
    </row>
    <row r="23" spans="1:13" x14ac:dyDescent="0.15">
      <c r="A23" s="40"/>
      <c r="B23" s="12">
        <v>34</v>
      </c>
      <c r="C23" s="37" t="s">
        <v>25</v>
      </c>
      <c r="D23" s="37"/>
      <c r="E23" s="15">
        <f>VLOOKUP(C23,RA!B26:D56,3,0)</f>
        <v>262453.38429999998</v>
      </c>
      <c r="F23" s="25">
        <f>VLOOKUP(C23,RA!B27:I60,8,0)</f>
        <v>69135.294699999999</v>
      </c>
      <c r="G23" s="16">
        <f t="shared" si="0"/>
        <v>193318.08959999998</v>
      </c>
      <c r="H23" s="27">
        <f>RA!J27</f>
        <v>26.3419330196079</v>
      </c>
      <c r="I23" s="20">
        <f>VLOOKUP(B23,RMS!B:D,3,FALSE)</f>
        <v>262453.32422601897</v>
      </c>
      <c r="J23" s="21">
        <f>VLOOKUP(B23,RMS!B:E,4,FALSE)</f>
        <v>193318.10607923599</v>
      </c>
      <c r="K23" s="22">
        <f t="shared" si="1"/>
        <v>6.0073981003370136E-2</v>
      </c>
      <c r="L23" s="22">
        <f t="shared" si="2"/>
        <v>-1.647923601558432E-2</v>
      </c>
      <c r="M23" s="34"/>
    </row>
    <row r="24" spans="1:13" x14ac:dyDescent="0.15">
      <c r="A24" s="40"/>
      <c r="B24" s="12">
        <v>35</v>
      </c>
      <c r="C24" s="37" t="s">
        <v>26</v>
      </c>
      <c r="D24" s="37"/>
      <c r="E24" s="15">
        <f>VLOOKUP(C24,RA!B28:D57,3,0)</f>
        <v>875945.63729999994</v>
      </c>
      <c r="F24" s="25">
        <f>VLOOKUP(C24,RA!B28:I61,8,0)</f>
        <v>48072.416700000002</v>
      </c>
      <c r="G24" s="16">
        <f t="shared" si="0"/>
        <v>827873.22059999988</v>
      </c>
      <c r="H24" s="27">
        <f>RA!J28</f>
        <v>5.4880593786821796</v>
      </c>
      <c r="I24" s="20">
        <f>VLOOKUP(B24,RMS!B:D,3,FALSE)</f>
        <v>875945.63244424795</v>
      </c>
      <c r="J24" s="21">
        <f>VLOOKUP(B24,RMS!B:E,4,FALSE)</f>
        <v>827873.22716371703</v>
      </c>
      <c r="K24" s="22">
        <f t="shared" si="1"/>
        <v>4.8557519912719727E-3</v>
      </c>
      <c r="L24" s="22">
        <f t="shared" si="2"/>
        <v>-6.5637171501293778E-3</v>
      </c>
      <c r="M24" s="34"/>
    </row>
    <row r="25" spans="1:13" x14ac:dyDescent="0.15">
      <c r="A25" s="40"/>
      <c r="B25" s="12">
        <v>36</v>
      </c>
      <c r="C25" s="37" t="s">
        <v>27</v>
      </c>
      <c r="D25" s="37"/>
      <c r="E25" s="15">
        <f>VLOOKUP(C25,RA!B28:D58,3,0)</f>
        <v>659579.18370000005</v>
      </c>
      <c r="F25" s="25">
        <f>VLOOKUP(C25,RA!B29:I62,8,0)</f>
        <v>103400.0404</v>
      </c>
      <c r="G25" s="16">
        <f t="shared" si="0"/>
        <v>556179.14330000011</v>
      </c>
      <c r="H25" s="27">
        <f>RA!J29</f>
        <v>15.6766682386735</v>
      </c>
      <c r="I25" s="20">
        <f>VLOOKUP(B25,RMS!B:D,3,FALSE)</f>
        <v>659579.18266460195</v>
      </c>
      <c r="J25" s="21">
        <f>VLOOKUP(B25,RMS!B:E,4,FALSE)</f>
        <v>556179.15013401501</v>
      </c>
      <c r="K25" s="22">
        <f t="shared" si="1"/>
        <v>1.0353981051594019E-3</v>
      </c>
      <c r="L25" s="22">
        <f t="shared" si="2"/>
        <v>-6.8340149009600282E-3</v>
      </c>
      <c r="M25" s="34"/>
    </row>
    <row r="26" spans="1:13" x14ac:dyDescent="0.15">
      <c r="A26" s="40"/>
      <c r="B26" s="12">
        <v>37</v>
      </c>
      <c r="C26" s="37" t="s">
        <v>28</v>
      </c>
      <c r="D26" s="37"/>
      <c r="E26" s="15">
        <f>VLOOKUP(C26,RA!B30:D59,3,0)</f>
        <v>865747.63540000003</v>
      </c>
      <c r="F26" s="25">
        <f>VLOOKUP(C26,RA!B30:I63,8,0)</f>
        <v>118080.9503</v>
      </c>
      <c r="G26" s="16">
        <f t="shared" si="0"/>
        <v>747666.6851</v>
      </c>
      <c r="H26" s="27">
        <f>RA!J30</f>
        <v>13.6391883121278</v>
      </c>
      <c r="I26" s="20">
        <f>VLOOKUP(B26,RMS!B:D,3,FALSE)</f>
        <v>865747.63993716799</v>
      </c>
      <c r="J26" s="21">
        <f>VLOOKUP(B26,RMS!B:E,4,FALSE)</f>
        <v>747666.69091998297</v>
      </c>
      <c r="K26" s="22">
        <f t="shared" si="1"/>
        <v>-4.5371679589152336E-3</v>
      </c>
      <c r="L26" s="22">
        <f t="shared" si="2"/>
        <v>-5.8199829654768109E-3</v>
      </c>
      <c r="M26" s="34"/>
    </row>
    <row r="27" spans="1:13" x14ac:dyDescent="0.15">
      <c r="A27" s="40"/>
      <c r="B27" s="12">
        <v>38</v>
      </c>
      <c r="C27" s="37" t="s">
        <v>29</v>
      </c>
      <c r="D27" s="37"/>
      <c r="E27" s="15">
        <f>VLOOKUP(C27,RA!B30:D60,3,0)</f>
        <v>504781.91970000003</v>
      </c>
      <c r="F27" s="25">
        <f>VLOOKUP(C27,RA!B31:I64,8,0)</f>
        <v>38318.141199999998</v>
      </c>
      <c r="G27" s="16">
        <f t="shared" si="0"/>
        <v>466463.77850000001</v>
      </c>
      <c r="H27" s="27">
        <f>RA!J31</f>
        <v>7.5910288591106996</v>
      </c>
      <c r="I27" s="20">
        <f>VLOOKUP(B27,RMS!B:D,3,FALSE)</f>
        <v>504781.91323716799</v>
      </c>
      <c r="J27" s="21">
        <f>VLOOKUP(B27,RMS!B:E,4,FALSE)</f>
        <v>466463.77207964601</v>
      </c>
      <c r="K27" s="22">
        <f t="shared" si="1"/>
        <v>6.4628320396877825E-3</v>
      </c>
      <c r="L27" s="22">
        <f t="shared" si="2"/>
        <v>6.4203540096059442E-3</v>
      </c>
      <c r="M27" s="34"/>
    </row>
    <row r="28" spans="1:13" x14ac:dyDescent="0.15">
      <c r="A28" s="40"/>
      <c r="B28" s="12">
        <v>39</v>
      </c>
      <c r="C28" s="37" t="s">
        <v>30</v>
      </c>
      <c r="D28" s="37"/>
      <c r="E28" s="15">
        <f>VLOOKUP(C28,RA!B32:D61,3,0)</f>
        <v>114425.4178</v>
      </c>
      <c r="F28" s="25">
        <f>VLOOKUP(C28,RA!B32:I65,8,0)</f>
        <v>33228.5533</v>
      </c>
      <c r="G28" s="16">
        <f t="shared" si="0"/>
        <v>81196.864499999996</v>
      </c>
      <c r="H28" s="27">
        <f>RA!J32</f>
        <v>29.039486102710999</v>
      </c>
      <c r="I28" s="20">
        <f>VLOOKUP(B28,RMS!B:D,3,FALSE)</f>
        <v>114425.341167552</v>
      </c>
      <c r="J28" s="21">
        <f>VLOOKUP(B28,RMS!B:E,4,FALSE)</f>
        <v>81196.863834676202</v>
      </c>
      <c r="K28" s="22">
        <f t="shared" si="1"/>
        <v>7.6632447991869412E-2</v>
      </c>
      <c r="L28" s="22">
        <f t="shared" si="2"/>
        <v>6.6532379423733801E-4</v>
      </c>
      <c r="M28" s="34"/>
    </row>
    <row r="29" spans="1:13" x14ac:dyDescent="0.15">
      <c r="A29" s="40"/>
      <c r="B29" s="12">
        <v>40</v>
      </c>
      <c r="C29" s="37" t="s">
        <v>31</v>
      </c>
      <c r="D29" s="37"/>
      <c r="E29" s="15">
        <f>VLOOKUP(C29,RA!B32:D62,3,0)</f>
        <v>0</v>
      </c>
      <c r="F29" s="25">
        <f>VLOOKUP(C29,RA!B33:I66,8,0)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x14ac:dyDescent="0.15">
      <c r="A30" s="40"/>
      <c r="B30" s="12">
        <v>42</v>
      </c>
      <c r="C30" s="37" t="s">
        <v>32</v>
      </c>
      <c r="D30" s="37"/>
      <c r="E30" s="15">
        <f>VLOOKUP(C30,RA!B34:D64,3,0)</f>
        <v>169859.98490000001</v>
      </c>
      <c r="F30" s="25">
        <f>VLOOKUP(C30,RA!B34:I68,8,0)</f>
        <v>22481.3079</v>
      </c>
      <c r="G30" s="16">
        <f t="shared" si="0"/>
        <v>147378.67700000003</v>
      </c>
      <c r="H30" s="27">
        <f>RA!J34</f>
        <v>13.2351995163753</v>
      </c>
      <c r="I30" s="20">
        <f>VLOOKUP(B30,RMS!B:D,3,FALSE)</f>
        <v>169859.98480000001</v>
      </c>
      <c r="J30" s="21">
        <f>VLOOKUP(B30,RMS!B:E,4,FALSE)</f>
        <v>147378.6765</v>
      </c>
      <c r="K30" s="22">
        <f t="shared" si="1"/>
        <v>1.0000000474974513E-4</v>
      </c>
      <c r="L30" s="22">
        <f t="shared" si="2"/>
        <v>5.0000002374872565E-4</v>
      </c>
      <c r="M30" s="34"/>
    </row>
    <row r="31" spans="1:13" x14ac:dyDescent="0.15">
      <c r="A31" s="40"/>
      <c r="B31" s="12">
        <v>71</v>
      </c>
      <c r="C31" s="37" t="s">
        <v>36</v>
      </c>
      <c r="D31" s="37"/>
      <c r="E31" s="15">
        <f>VLOOKUP(C31,RA!B35:D65,3,0)</f>
        <v>0</v>
      </c>
      <c r="F31" s="25">
        <f>VLOOKUP(C31,RA!B35:I69,8,0)</f>
        <v>0</v>
      </c>
      <c r="G31" s="16">
        <f t="shared" si="0"/>
        <v>0</v>
      </c>
      <c r="H31" s="27">
        <f>RA!J35</f>
        <v>0</v>
      </c>
      <c r="I31" s="20">
        <v>0</v>
      </c>
      <c r="J31" s="21">
        <v>0</v>
      </c>
      <c r="K31" s="22">
        <f t="shared" si="1"/>
        <v>0</v>
      </c>
      <c r="L31" s="22">
        <f t="shared" si="2"/>
        <v>0</v>
      </c>
      <c r="M31" s="34"/>
    </row>
    <row r="32" spans="1:13" x14ac:dyDescent="0.15">
      <c r="A32" s="40"/>
      <c r="B32" s="12">
        <v>72</v>
      </c>
      <c r="C32" s="37" t="s">
        <v>37</v>
      </c>
      <c r="D32" s="37"/>
      <c r="E32" s="15">
        <f>VLOOKUP(C32,RA!B36:D66,3,0)</f>
        <v>0</v>
      </c>
      <c r="F32" s="25">
        <f>VLOOKUP(C32,RA!B36:I70,8,0)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0"/>
      <c r="B33" s="12">
        <v>73</v>
      </c>
      <c r="C33" s="37" t="s">
        <v>38</v>
      </c>
      <c r="D33" s="37"/>
      <c r="E33" s="15">
        <f>VLOOKUP(C33,RA!B37:D67,3,0)</f>
        <v>0</v>
      </c>
      <c r="F33" s="25">
        <f>VLOOKUP(C33,RA!B37:I71,8,0)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0"/>
      <c r="B34" s="12">
        <v>75</v>
      </c>
      <c r="C34" s="37" t="s">
        <v>33</v>
      </c>
      <c r="D34" s="37"/>
      <c r="E34" s="15">
        <f>VLOOKUP(C34,RA!B8:D68,3,0)</f>
        <v>166252.5649</v>
      </c>
      <c r="F34" s="25">
        <f>VLOOKUP(C34,RA!B8:I72,8,0)</f>
        <v>7864.3576000000003</v>
      </c>
      <c r="G34" s="16">
        <f t="shared" si="0"/>
        <v>158388.20730000001</v>
      </c>
      <c r="H34" s="27">
        <f>RA!J38</f>
        <v>4.7303676816838101</v>
      </c>
      <c r="I34" s="20">
        <f>VLOOKUP(B34,RMS!B:D,3,FALSE)</f>
        <v>166252.56410256401</v>
      </c>
      <c r="J34" s="21">
        <f>VLOOKUP(B34,RMS!B:E,4,FALSE)</f>
        <v>158388.20726495699</v>
      </c>
      <c r="K34" s="22">
        <f t="shared" si="1"/>
        <v>7.9743599053472281E-4</v>
      </c>
      <c r="L34" s="22">
        <f t="shared" si="2"/>
        <v>3.5043020034208894E-5</v>
      </c>
      <c r="M34" s="34"/>
    </row>
    <row r="35" spans="1:13" x14ac:dyDescent="0.15">
      <c r="A35" s="40"/>
      <c r="B35" s="12">
        <v>76</v>
      </c>
      <c r="C35" s="37" t="s">
        <v>34</v>
      </c>
      <c r="D35" s="37"/>
      <c r="E35" s="15">
        <f>VLOOKUP(C35,RA!B8:D69,3,0)</f>
        <v>525160.61869999999</v>
      </c>
      <c r="F35" s="25">
        <f>VLOOKUP(C35,RA!B8:I73,8,0)</f>
        <v>31600.291499999999</v>
      </c>
      <c r="G35" s="16">
        <f t="shared" si="0"/>
        <v>493560.3272</v>
      </c>
      <c r="H35" s="27">
        <f>RA!J39</f>
        <v>6.0172622193614602</v>
      </c>
      <c r="I35" s="20">
        <f>VLOOKUP(B35,RMS!B:D,3,FALSE)</f>
        <v>525160.60972991504</v>
      </c>
      <c r="J35" s="21">
        <f>VLOOKUP(B35,RMS!B:E,4,FALSE)</f>
        <v>493560.32927863201</v>
      </c>
      <c r="K35" s="22">
        <f t="shared" si="1"/>
        <v>8.9700849493965507E-3</v>
      </c>
      <c r="L35" s="22">
        <f t="shared" si="2"/>
        <v>-2.0786320092156529E-3</v>
      </c>
      <c r="M35" s="34"/>
    </row>
    <row r="36" spans="1:13" x14ac:dyDescent="0.15">
      <c r="A36" s="40"/>
      <c r="B36" s="12">
        <v>77</v>
      </c>
      <c r="C36" s="37" t="s">
        <v>39</v>
      </c>
      <c r="D36" s="37"/>
      <c r="E36" s="15">
        <f>VLOOKUP(C36,RA!B9:D70,3,0)</f>
        <v>0</v>
      </c>
      <c r="F36" s="25">
        <f>VLOOKUP(C36,RA!B9:I74,8,0)</f>
        <v>0</v>
      </c>
      <c r="G36" s="16">
        <f t="shared" si="0"/>
        <v>0</v>
      </c>
      <c r="H36" s="27">
        <f>RA!J40</f>
        <v>0</v>
      </c>
      <c r="I36" s="20">
        <v>0</v>
      </c>
      <c r="J36" s="21">
        <v>0</v>
      </c>
      <c r="K36" s="22">
        <f t="shared" si="1"/>
        <v>0</v>
      </c>
      <c r="L36" s="22">
        <f t="shared" si="2"/>
        <v>0</v>
      </c>
      <c r="M36" s="34"/>
    </row>
    <row r="37" spans="1:13" x14ac:dyDescent="0.15">
      <c r="A37" s="40"/>
      <c r="B37" s="12">
        <v>78</v>
      </c>
      <c r="C37" s="37" t="s">
        <v>40</v>
      </c>
      <c r="D37" s="37"/>
      <c r="E37" s="15">
        <f>VLOOKUP(C37,RA!B10:D71,3,0)</f>
        <v>0</v>
      </c>
      <c r="F37" s="25">
        <f>VLOOKUP(C37,RA!B10:I75,8,0)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4"/>
    </row>
    <row r="38" spans="1:13" x14ac:dyDescent="0.15">
      <c r="A38" s="40"/>
      <c r="B38" s="12">
        <v>99</v>
      </c>
      <c r="C38" s="37" t="s">
        <v>35</v>
      </c>
      <c r="D38" s="37"/>
      <c r="E38" s="15">
        <f>VLOOKUP(C38,RA!B8:D72,3,0)</f>
        <v>17972.910199999998</v>
      </c>
      <c r="F38" s="25">
        <f>VLOOKUP(C38,RA!B8:I76,8,0)</f>
        <v>2702.1408000000001</v>
      </c>
      <c r="G38" s="16">
        <f t="shared" si="0"/>
        <v>15270.769399999997</v>
      </c>
      <c r="H38" s="27" t="e">
        <f>RA!#REF!</f>
        <v>#REF!</v>
      </c>
      <c r="I38" s="20">
        <f>VLOOKUP(B38,RMS!B:D,3,FALSE)</f>
        <v>17972.910294228899</v>
      </c>
      <c r="J38" s="21">
        <f>VLOOKUP(B38,RMS!B:E,4,FALSE)</f>
        <v>15270.7695181908</v>
      </c>
      <c r="K38" s="22">
        <f t="shared" si="1"/>
        <v>-9.4228900707093999E-5</v>
      </c>
      <c r="L38" s="22">
        <f t="shared" si="2"/>
        <v>-1.1819080282293726E-4</v>
      </c>
      <c r="M38" s="34"/>
    </row>
  </sheetData>
  <mergeCells count="38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8"/>
    <mergeCell ref="C30:D30"/>
    <mergeCell ref="C31:D31"/>
    <mergeCell ref="C32:D32"/>
    <mergeCell ref="C33:D33"/>
    <mergeCell ref="C34:D34"/>
    <mergeCell ref="C35:D35"/>
    <mergeCell ref="C36:D36"/>
    <mergeCell ref="C38:D38"/>
    <mergeCell ref="C37:D37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2"/>
  <sheetViews>
    <sheetView workbookViewId="0">
      <selection sqref="A1:W42"/>
    </sheetView>
  </sheetViews>
  <sheetFormatPr defaultRowHeight="11.25" x14ac:dyDescent="0.15"/>
  <cols>
    <col min="1" max="1" width="7" style="35" customWidth="1"/>
    <col min="2" max="3" width="9" style="35"/>
    <col min="4" max="5" width="11.5" style="35" bestFit="1" customWidth="1"/>
    <col min="6" max="7" width="12.25" style="35" bestFit="1" customWidth="1"/>
    <col min="8" max="8" width="9" style="35"/>
    <col min="9" max="9" width="12.25" style="35" bestFit="1" customWidth="1"/>
    <col min="10" max="10" width="9" style="35"/>
    <col min="11" max="11" width="12.25" style="35" bestFit="1" customWidth="1"/>
    <col min="12" max="12" width="10.5" style="35" bestFit="1" customWidth="1"/>
    <col min="13" max="13" width="12.25" style="35" bestFit="1" customWidth="1"/>
    <col min="14" max="15" width="13.875" style="35" bestFit="1" customWidth="1"/>
    <col min="16" max="17" width="9.25" style="35" bestFit="1" customWidth="1"/>
    <col min="18" max="18" width="10.5" style="35" bestFit="1" customWidth="1"/>
    <col min="19" max="20" width="9" style="35"/>
    <col min="21" max="21" width="10.5" style="35" bestFit="1" customWidth="1"/>
    <col min="22" max="22" width="36" style="35" bestFit="1" customWidth="1"/>
    <col min="23" max="16384" width="9" style="35"/>
  </cols>
  <sheetData>
    <row r="1" spans="1:23" ht="12.75" x14ac:dyDescent="0.2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55" t="s">
        <v>46</v>
      </c>
      <c r="W1" s="43"/>
    </row>
    <row r="2" spans="1:23" ht="12.75" x14ac:dyDescent="0.2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55"/>
      <c r="W2" s="43"/>
    </row>
    <row r="3" spans="1:23" ht="23.25" thickBo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56" t="s">
        <v>47</v>
      </c>
      <c r="W3" s="43"/>
    </row>
    <row r="4" spans="1:23" ht="15" thickTop="1" thickBot="1" x14ac:dyDescent="0.2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54"/>
      <c r="W4" s="43"/>
    </row>
    <row r="5" spans="1:23" ht="15" thickTop="1" thickBot="1" x14ac:dyDescent="0.25">
      <c r="A5" s="57"/>
      <c r="B5" s="58"/>
      <c r="C5" s="59"/>
      <c r="D5" s="60" t="s">
        <v>0</v>
      </c>
      <c r="E5" s="60" t="s">
        <v>59</v>
      </c>
      <c r="F5" s="60" t="s">
        <v>60</v>
      </c>
      <c r="G5" s="60" t="s">
        <v>48</v>
      </c>
      <c r="H5" s="60" t="s">
        <v>49</v>
      </c>
      <c r="I5" s="60" t="s">
        <v>1</v>
      </c>
      <c r="J5" s="60" t="s">
        <v>2</v>
      </c>
      <c r="K5" s="60" t="s">
        <v>50</v>
      </c>
      <c r="L5" s="60" t="s">
        <v>51</v>
      </c>
      <c r="M5" s="60" t="s">
        <v>52</v>
      </c>
      <c r="N5" s="60" t="s">
        <v>53</v>
      </c>
      <c r="O5" s="60" t="s">
        <v>54</v>
      </c>
      <c r="P5" s="60" t="s">
        <v>61</v>
      </c>
      <c r="Q5" s="60" t="s">
        <v>62</v>
      </c>
      <c r="R5" s="60" t="s">
        <v>55</v>
      </c>
      <c r="S5" s="60" t="s">
        <v>56</v>
      </c>
      <c r="T5" s="60" t="s">
        <v>57</v>
      </c>
      <c r="U5" s="61" t="s">
        <v>58</v>
      </c>
      <c r="V5" s="54"/>
      <c r="W5" s="54"/>
    </row>
    <row r="6" spans="1:23" ht="14.25" thickBot="1" x14ac:dyDescent="0.2">
      <c r="A6" s="62" t="s">
        <v>3</v>
      </c>
      <c r="B6" s="44" t="s">
        <v>4</v>
      </c>
      <c r="C6" s="45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  <c r="V6" s="54"/>
      <c r="W6" s="54"/>
    </row>
    <row r="7" spans="1:23" ht="14.25" thickBot="1" x14ac:dyDescent="0.2">
      <c r="A7" s="46" t="s">
        <v>5</v>
      </c>
      <c r="B7" s="47"/>
      <c r="C7" s="48"/>
      <c r="D7" s="64">
        <v>14343955.643999999</v>
      </c>
      <c r="E7" s="64">
        <v>18197010</v>
      </c>
      <c r="F7" s="65">
        <v>78.825893067047801</v>
      </c>
      <c r="G7" s="64">
        <v>18878282.978100002</v>
      </c>
      <c r="H7" s="65">
        <v>-24.018748629629702</v>
      </c>
      <c r="I7" s="64">
        <v>1823653.6576</v>
      </c>
      <c r="J7" s="65">
        <v>12.7137430068868</v>
      </c>
      <c r="K7" s="64">
        <v>1969501.4065</v>
      </c>
      <c r="L7" s="65">
        <v>10.432629963142</v>
      </c>
      <c r="M7" s="65">
        <v>-7.4053132644970002E-2</v>
      </c>
      <c r="N7" s="64">
        <v>322645357.60079998</v>
      </c>
      <c r="O7" s="64">
        <v>322645357.60079998</v>
      </c>
      <c r="P7" s="64">
        <v>818385</v>
      </c>
      <c r="Q7" s="64">
        <v>743712</v>
      </c>
      <c r="R7" s="65">
        <v>10.040580224603101</v>
      </c>
      <c r="S7" s="64">
        <v>17.527148767389399</v>
      </c>
      <c r="T7" s="64">
        <v>17.708431768480299</v>
      </c>
      <c r="U7" s="66">
        <v>-1.03429829629868</v>
      </c>
      <c r="V7" s="54"/>
      <c r="W7" s="54"/>
    </row>
    <row r="8" spans="1:23" ht="14.25" thickBot="1" x14ac:dyDescent="0.2">
      <c r="A8" s="49">
        <v>42017</v>
      </c>
      <c r="B8" s="52" t="s">
        <v>6</v>
      </c>
      <c r="C8" s="53"/>
      <c r="D8" s="67">
        <v>654708.87289999996</v>
      </c>
      <c r="E8" s="67">
        <v>808975</v>
      </c>
      <c r="F8" s="68">
        <v>80.930668178868302</v>
      </c>
      <c r="G8" s="67">
        <v>895098.96600000001</v>
      </c>
      <c r="H8" s="68">
        <v>-26.856258607274501</v>
      </c>
      <c r="I8" s="67">
        <v>159297.30050000001</v>
      </c>
      <c r="J8" s="68">
        <v>24.331012927074099</v>
      </c>
      <c r="K8" s="67">
        <v>90872.634300000005</v>
      </c>
      <c r="L8" s="68">
        <v>10.152244360876599</v>
      </c>
      <c r="M8" s="68">
        <v>0.75297328758081405</v>
      </c>
      <c r="N8" s="67">
        <v>11841832.4409</v>
      </c>
      <c r="O8" s="67">
        <v>11841832.4409</v>
      </c>
      <c r="P8" s="67">
        <v>24608</v>
      </c>
      <c r="Q8" s="67">
        <v>22412</v>
      </c>
      <c r="R8" s="68">
        <v>9.7983223273246498</v>
      </c>
      <c r="S8" s="67">
        <v>26.6055296204486</v>
      </c>
      <c r="T8" s="67">
        <v>26.839304029091601</v>
      </c>
      <c r="U8" s="69">
        <v>-0.87866850229225801</v>
      </c>
      <c r="V8" s="54"/>
      <c r="W8" s="54"/>
    </row>
    <row r="9" spans="1:23" ht="12" customHeight="1" thickBot="1" x14ac:dyDescent="0.2">
      <c r="A9" s="50"/>
      <c r="B9" s="52" t="s">
        <v>7</v>
      </c>
      <c r="C9" s="53"/>
      <c r="D9" s="67">
        <v>69644.441500000001</v>
      </c>
      <c r="E9" s="67">
        <v>139766</v>
      </c>
      <c r="F9" s="68">
        <v>49.8293157849549</v>
      </c>
      <c r="G9" s="67">
        <v>101779.7721</v>
      </c>
      <c r="H9" s="68">
        <v>-31.573396105099</v>
      </c>
      <c r="I9" s="67">
        <v>16527.304</v>
      </c>
      <c r="J9" s="68">
        <v>23.730973562333801</v>
      </c>
      <c r="K9" s="67">
        <v>22355.209599999998</v>
      </c>
      <c r="L9" s="68">
        <v>21.964295202032599</v>
      </c>
      <c r="M9" s="68">
        <v>-0.26069563668953499</v>
      </c>
      <c r="N9" s="67">
        <v>1698524.5696</v>
      </c>
      <c r="O9" s="67">
        <v>1698524.5696</v>
      </c>
      <c r="P9" s="67">
        <v>4139</v>
      </c>
      <c r="Q9" s="67">
        <v>3570</v>
      </c>
      <c r="R9" s="68">
        <v>15.938375350140101</v>
      </c>
      <c r="S9" s="67">
        <v>16.8263932109205</v>
      </c>
      <c r="T9" s="67">
        <v>17.6469619887955</v>
      </c>
      <c r="U9" s="69">
        <v>-4.8766765853448</v>
      </c>
      <c r="V9" s="54"/>
      <c r="W9" s="54"/>
    </row>
    <row r="10" spans="1:23" ht="14.25" thickBot="1" x14ac:dyDescent="0.2">
      <c r="A10" s="50"/>
      <c r="B10" s="52" t="s">
        <v>8</v>
      </c>
      <c r="C10" s="53"/>
      <c r="D10" s="67">
        <v>99745.238299999997</v>
      </c>
      <c r="E10" s="67">
        <v>175832</v>
      </c>
      <c r="F10" s="68">
        <v>56.727579905819198</v>
      </c>
      <c r="G10" s="67">
        <v>137150.05840000001</v>
      </c>
      <c r="H10" s="68">
        <v>-27.272915911496298</v>
      </c>
      <c r="I10" s="67">
        <v>25635.7209</v>
      </c>
      <c r="J10" s="68">
        <v>25.7011977082018</v>
      </c>
      <c r="K10" s="67">
        <v>35743.987399999998</v>
      </c>
      <c r="L10" s="68">
        <v>26.061955654260199</v>
      </c>
      <c r="M10" s="68">
        <v>-0.28279627526950202</v>
      </c>
      <c r="N10" s="67">
        <v>2478082.3827</v>
      </c>
      <c r="O10" s="67">
        <v>2478082.3827</v>
      </c>
      <c r="P10" s="67">
        <v>74524</v>
      </c>
      <c r="Q10" s="67">
        <v>69928</v>
      </c>
      <c r="R10" s="68">
        <v>6.5724745452465401</v>
      </c>
      <c r="S10" s="67">
        <v>1.3384310866298099</v>
      </c>
      <c r="T10" s="67">
        <v>1.2411433231323601</v>
      </c>
      <c r="U10" s="69">
        <v>7.2687913833814104</v>
      </c>
      <c r="V10" s="54"/>
      <c r="W10" s="54"/>
    </row>
    <row r="11" spans="1:23" ht="14.25" thickBot="1" x14ac:dyDescent="0.2">
      <c r="A11" s="50"/>
      <c r="B11" s="52" t="s">
        <v>9</v>
      </c>
      <c r="C11" s="53"/>
      <c r="D11" s="67">
        <v>61187.472199999997</v>
      </c>
      <c r="E11" s="67">
        <v>69803</v>
      </c>
      <c r="F11" s="68">
        <v>87.657367448390502</v>
      </c>
      <c r="G11" s="67">
        <v>89247.565100000007</v>
      </c>
      <c r="H11" s="68">
        <v>-31.4407377596904</v>
      </c>
      <c r="I11" s="67">
        <v>14629.8123</v>
      </c>
      <c r="J11" s="68">
        <v>23.9098164607624</v>
      </c>
      <c r="K11" s="67">
        <v>10734.6183</v>
      </c>
      <c r="L11" s="68">
        <v>12.0279116724048</v>
      </c>
      <c r="M11" s="68">
        <v>0.36286283230024102</v>
      </c>
      <c r="N11" s="67">
        <v>1021543.6585</v>
      </c>
      <c r="O11" s="67">
        <v>1021543.6585</v>
      </c>
      <c r="P11" s="67">
        <v>2906</v>
      </c>
      <c r="Q11" s="67">
        <v>2684</v>
      </c>
      <c r="R11" s="68">
        <v>8.2712369597615503</v>
      </c>
      <c r="S11" s="67">
        <v>21.0555651066758</v>
      </c>
      <c r="T11" s="67">
        <v>21.8157416542474</v>
      </c>
      <c r="U11" s="69">
        <v>-3.6103355275443398</v>
      </c>
      <c r="V11" s="54"/>
      <c r="W11" s="54"/>
    </row>
    <row r="12" spans="1:23" ht="14.25" thickBot="1" x14ac:dyDescent="0.2">
      <c r="A12" s="50"/>
      <c r="B12" s="52" t="s">
        <v>10</v>
      </c>
      <c r="C12" s="53"/>
      <c r="D12" s="67">
        <v>181769.9523</v>
      </c>
      <c r="E12" s="67">
        <v>269097</v>
      </c>
      <c r="F12" s="68">
        <v>67.548115475088906</v>
      </c>
      <c r="G12" s="67">
        <v>294646.56670000002</v>
      </c>
      <c r="H12" s="68">
        <v>-38.309156513921799</v>
      </c>
      <c r="I12" s="67">
        <v>22306.358100000001</v>
      </c>
      <c r="J12" s="68">
        <v>12.2717521888242</v>
      </c>
      <c r="K12" s="67">
        <v>-7345.7713999999996</v>
      </c>
      <c r="L12" s="68">
        <v>-2.49307890543969</v>
      </c>
      <c r="M12" s="68">
        <v>-4.0366256837232903</v>
      </c>
      <c r="N12" s="67">
        <v>6820743.1914999997</v>
      </c>
      <c r="O12" s="67">
        <v>6820743.1914999997</v>
      </c>
      <c r="P12" s="67">
        <v>1574</v>
      </c>
      <c r="Q12" s="67">
        <v>1447</v>
      </c>
      <c r="R12" s="68">
        <v>8.7767795438838903</v>
      </c>
      <c r="S12" s="67">
        <v>115.482815946633</v>
      </c>
      <c r="T12" s="67">
        <v>111.243931098825</v>
      </c>
      <c r="U12" s="69">
        <v>3.6705762784365299</v>
      </c>
      <c r="V12" s="54"/>
      <c r="W12" s="54"/>
    </row>
    <row r="13" spans="1:23" ht="14.25" thickBot="1" x14ac:dyDescent="0.2">
      <c r="A13" s="50"/>
      <c r="B13" s="52" t="s">
        <v>11</v>
      </c>
      <c r="C13" s="53"/>
      <c r="D13" s="67">
        <v>289674.64539999998</v>
      </c>
      <c r="E13" s="67">
        <v>421141</v>
      </c>
      <c r="F13" s="68">
        <v>68.783292389009901</v>
      </c>
      <c r="G13" s="67">
        <v>426120.83270000003</v>
      </c>
      <c r="H13" s="68">
        <v>-32.020538971409898</v>
      </c>
      <c r="I13" s="67">
        <v>56674.571400000001</v>
      </c>
      <c r="J13" s="68">
        <v>19.564905765825799</v>
      </c>
      <c r="K13" s="67">
        <v>72159.087</v>
      </c>
      <c r="L13" s="68">
        <v>16.9339495895527</v>
      </c>
      <c r="M13" s="68">
        <v>-0.214588574270625</v>
      </c>
      <c r="N13" s="67">
        <v>5279353.5023999996</v>
      </c>
      <c r="O13" s="67">
        <v>5279353.5023999996</v>
      </c>
      <c r="P13" s="67">
        <v>8902</v>
      </c>
      <c r="Q13" s="67">
        <v>8244</v>
      </c>
      <c r="R13" s="68">
        <v>7.9815623483745703</v>
      </c>
      <c r="S13" s="67">
        <v>32.540400516737797</v>
      </c>
      <c r="T13" s="67">
        <v>32.208582314410499</v>
      </c>
      <c r="U13" s="69">
        <v>1.0197114880520799</v>
      </c>
      <c r="V13" s="54"/>
      <c r="W13" s="54"/>
    </row>
    <row r="14" spans="1:23" ht="14.25" thickBot="1" x14ac:dyDescent="0.2">
      <c r="A14" s="50"/>
      <c r="B14" s="52" t="s">
        <v>12</v>
      </c>
      <c r="C14" s="53"/>
      <c r="D14" s="67">
        <v>141614.37659999999</v>
      </c>
      <c r="E14" s="67">
        <v>221301</v>
      </c>
      <c r="F14" s="68">
        <v>63.991747258259103</v>
      </c>
      <c r="G14" s="67">
        <v>215021.90789999999</v>
      </c>
      <c r="H14" s="68">
        <v>-34.1395590881556</v>
      </c>
      <c r="I14" s="67">
        <v>26054.526099999999</v>
      </c>
      <c r="J14" s="68">
        <v>18.3982210885219</v>
      </c>
      <c r="K14" s="67">
        <v>35865.450900000003</v>
      </c>
      <c r="L14" s="68">
        <v>16.6799054339523</v>
      </c>
      <c r="M14" s="68">
        <v>-0.27354806795416597</v>
      </c>
      <c r="N14" s="67">
        <v>2782159.4127000002</v>
      </c>
      <c r="O14" s="67">
        <v>2782159.4127000002</v>
      </c>
      <c r="P14" s="67">
        <v>2022</v>
      </c>
      <c r="Q14" s="67">
        <v>2451</v>
      </c>
      <c r="R14" s="68">
        <v>-17.503059975520198</v>
      </c>
      <c r="S14" s="67">
        <v>70.0367836795252</v>
      </c>
      <c r="T14" s="67">
        <v>58.639409710322298</v>
      </c>
      <c r="U14" s="69">
        <v>16.2734114424144</v>
      </c>
      <c r="V14" s="54"/>
      <c r="W14" s="54"/>
    </row>
    <row r="15" spans="1:23" ht="14.25" thickBot="1" x14ac:dyDescent="0.2">
      <c r="A15" s="50"/>
      <c r="B15" s="52" t="s">
        <v>13</v>
      </c>
      <c r="C15" s="53"/>
      <c r="D15" s="67">
        <v>98798.059500000003</v>
      </c>
      <c r="E15" s="67">
        <v>123771</v>
      </c>
      <c r="F15" s="68">
        <v>79.823269990547104</v>
      </c>
      <c r="G15" s="67">
        <v>109315.49830000001</v>
      </c>
      <c r="H15" s="68">
        <v>-9.6211781161500802</v>
      </c>
      <c r="I15" s="67">
        <v>1780.7311</v>
      </c>
      <c r="J15" s="68">
        <v>1.80239481323011</v>
      </c>
      <c r="K15" s="67">
        <v>20795.5144</v>
      </c>
      <c r="L15" s="68">
        <v>19.023390757392701</v>
      </c>
      <c r="M15" s="68">
        <v>-0.91436946132960295</v>
      </c>
      <c r="N15" s="67">
        <v>2328515.7960999999</v>
      </c>
      <c r="O15" s="67">
        <v>2328515.7960999999</v>
      </c>
      <c r="P15" s="67">
        <v>3527</v>
      </c>
      <c r="Q15" s="67">
        <v>3508</v>
      </c>
      <c r="R15" s="68">
        <v>0.54161915621435697</v>
      </c>
      <c r="S15" s="67">
        <v>28.011925007088202</v>
      </c>
      <c r="T15" s="67">
        <v>27.892171807297601</v>
      </c>
      <c r="U15" s="69">
        <v>0.42750792657151099</v>
      </c>
      <c r="V15" s="54"/>
      <c r="W15" s="54"/>
    </row>
    <row r="16" spans="1:23" ht="14.25" thickBot="1" x14ac:dyDescent="0.2">
      <c r="A16" s="50"/>
      <c r="B16" s="52" t="s">
        <v>14</v>
      </c>
      <c r="C16" s="53"/>
      <c r="D16" s="67">
        <v>621005.97340000002</v>
      </c>
      <c r="E16" s="67">
        <v>796916</v>
      </c>
      <c r="F16" s="68">
        <v>77.926151990925007</v>
      </c>
      <c r="G16" s="67">
        <v>591964.67799999996</v>
      </c>
      <c r="H16" s="68">
        <v>4.9059169371588904</v>
      </c>
      <c r="I16" s="67">
        <v>2507.9155999999998</v>
      </c>
      <c r="J16" s="68">
        <v>0.40384725870979898</v>
      </c>
      <c r="K16" s="67">
        <v>39288.843200000003</v>
      </c>
      <c r="L16" s="68">
        <v>6.6370249205983898</v>
      </c>
      <c r="M16" s="68">
        <v>-0.93616723233022003</v>
      </c>
      <c r="N16" s="67">
        <v>12716492.1939</v>
      </c>
      <c r="O16" s="67">
        <v>12716492.1939</v>
      </c>
      <c r="P16" s="67">
        <v>29452</v>
      </c>
      <c r="Q16" s="67">
        <v>26425</v>
      </c>
      <c r="R16" s="68">
        <v>11.455061494796601</v>
      </c>
      <c r="S16" s="67">
        <v>21.085358325410802</v>
      </c>
      <c r="T16" s="67">
        <v>19.743721339640501</v>
      </c>
      <c r="U16" s="69">
        <v>6.3628844483685398</v>
      </c>
      <c r="V16" s="54"/>
      <c r="W16" s="54"/>
    </row>
    <row r="17" spans="1:21" ht="12" thickBot="1" x14ac:dyDescent="0.2">
      <c r="A17" s="50"/>
      <c r="B17" s="52" t="s">
        <v>15</v>
      </c>
      <c r="C17" s="53"/>
      <c r="D17" s="67">
        <v>522092.212</v>
      </c>
      <c r="E17" s="67">
        <v>953812</v>
      </c>
      <c r="F17" s="68">
        <v>54.737433791984202</v>
      </c>
      <c r="G17" s="67">
        <v>869766.74739999999</v>
      </c>
      <c r="H17" s="68">
        <v>-39.9733073768693</v>
      </c>
      <c r="I17" s="67">
        <v>69588.732199999999</v>
      </c>
      <c r="J17" s="68">
        <v>13.328820196996199</v>
      </c>
      <c r="K17" s="67">
        <v>37352.716200000003</v>
      </c>
      <c r="L17" s="68">
        <v>4.2945670562433804</v>
      </c>
      <c r="M17" s="68">
        <v>0.86301664991099103</v>
      </c>
      <c r="N17" s="67">
        <v>15316239.5515</v>
      </c>
      <c r="O17" s="67">
        <v>15316239.5515</v>
      </c>
      <c r="P17" s="67">
        <v>10047</v>
      </c>
      <c r="Q17" s="67">
        <v>9565</v>
      </c>
      <c r="R17" s="68">
        <v>5.0392054364871903</v>
      </c>
      <c r="S17" s="67">
        <v>51.964985766895602</v>
      </c>
      <c r="T17" s="67">
        <v>50.7127149607946</v>
      </c>
      <c r="U17" s="69">
        <v>2.4098357530943</v>
      </c>
    </row>
    <row r="18" spans="1:21" ht="12" thickBot="1" x14ac:dyDescent="0.2">
      <c r="A18" s="50"/>
      <c r="B18" s="52" t="s">
        <v>16</v>
      </c>
      <c r="C18" s="53"/>
      <c r="D18" s="67">
        <v>1452971.4482</v>
      </c>
      <c r="E18" s="67">
        <v>2541762</v>
      </c>
      <c r="F18" s="68">
        <v>57.1639456487271</v>
      </c>
      <c r="G18" s="67">
        <v>2597878.7436000002</v>
      </c>
      <c r="H18" s="68">
        <v>-44.070851967996397</v>
      </c>
      <c r="I18" s="67">
        <v>232369.26990000001</v>
      </c>
      <c r="J18" s="68">
        <v>15.992693468813099</v>
      </c>
      <c r="K18" s="67">
        <v>359671.60369999998</v>
      </c>
      <c r="L18" s="68">
        <v>13.844818761694301</v>
      </c>
      <c r="M18" s="68">
        <v>-0.35394046260650103</v>
      </c>
      <c r="N18" s="67">
        <v>30863154.0286</v>
      </c>
      <c r="O18" s="67">
        <v>30863154.0286</v>
      </c>
      <c r="P18" s="67">
        <v>68315</v>
      </c>
      <c r="Q18" s="67">
        <v>60117</v>
      </c>
      <c r="R18" s="68">
        <v>13.6367416870436</v>
      </c>
      <c r="S18" s="67">
        <v>21.2687030403279</v>
      </c>
      <c r="T18" s="67">
        <v>21.317759184590098</v>
      </c>
      <c r="U18" s="69">
        <v>-0.23064943908023</v>
      </c>
    </row>
    <row r="19" spans="1:21" ht="12" thickBot="1" x14ac:dyDescent="0.2">
      <c r="A19" s="50"/>
      <c r="B19" s="52" t="s">
        <v>17</v>
      </c>
      <c r="C19" s="53"/>
      <c r="D19" s="67">
        <v>523218.20699999999</v>
      </c>
      <c r="E19" s="67">
        <v>589671</v>
      </c>
      <c r="F19" s="68">
        <v>88.730530584003603</v>
      </c>
      <c r="G19" s="67">
        <v>639009.89769999997</v>
      </c>
      <c r="H19" s="68">
        <v>-18.120484693080801</v>
      </c>
      <c r="I19" s="67">
        <v>42366.585200000001</v>
      </c>
      <c r="J19" s="68">
        <v>8.0973071336563809</v>
      </c>
      <c r="K19" s="67">
        <v>57229.892200000002</v>
      </c>
      <c r="L19" s="68">
        <v>8.9560259404413909</v>
      </c>
      <c r="M19" s="68">
        <v>-0.25971230118794503</v>
      </c>
      <c r="N19" s="67">
        <v>13184796.7531</v>
      </c>
      <c r="O19" s="67">
        <v>13184796.7531</v>
      </c>
      <c r="P19" s="67">
        <v>12516</v>
      </c>
      <c r="Q19" s="67">
        <v>11473</v>
      </c>
      <c r="R19" s="68">
        <v>9.0909090909090793</v>
      </c>
      <c r="S19" s="67">
        <v>41.803947507190799</v>
      </c>
      <c r="T19" s="67">
        <v>43.693724535866799</v>
      </c>
      <c r="U19" s="69">
        <v>-4.5205707627274903</v>
      </c>
    </row>
    <row r="20" spans="1:21" ht="12" thickBot="1" x14ac:dyDescent="0.2">
      <c r="A20" s="50"/>
      <c r="B20" s="52" t="s">
        <v>18</v>
      </c>
      <c r="C20" s="53"/>
      <c r="D20" s="67">
        <v>873483.41139999998</v>
      </c>
      <c r="E20" s="67">
        <v>1020683</v>
      </c>
      <c r="F20" s="68">
        <v>85.578324651238404</v>
      </c>
      <c r="G20" s="67">
        <v>1251882.0178</v>
      </c>
      <c r="H20" s="68">
        <v>-30.2263792449851</v>
      </c>
      <c r="I20" s="67">
        <v>81693.813099999999</v>
      </c>
      <c r="J20" s="68">
        <v>9.3526462018394803</v>
      </c>
      <c r="K20" s="67">
        <v>87586.331000000006</v>
      </c>
      <c r="L20" s="68">
        <v>6.9963726417222798</v>
      </c>
      <c r="M20" s="68">
        <v>-6.7276683846934998E-2</v>
      </c>
      <c r="N20" s="67">
        <v>19667478.812399998</v>
      </c>
      <c r="O20" s="67">
        <v>19667478.812399998</v>
      </c>
      <c r="P20" s="67">
        <v>36962</v>
      </c>
      <c r="Q20" s="67">
        <v>33320</v>
      </c>
      <c r="R20" s="68">
        <v>10.930372148859499</v>
      </c>
      <c r="S20" s="67">
        <v>23.631930398787901</v>
      </c>
      <c r="T20" s="67">
        <v>24.017433301320501</v>
      </c>
      <c r="U20" s="69">
        <v>-1.6312797813265301</v>
      </c>
    </row>
    <row r="21" spans="1:21" ht="12" thickBot="1" x14ac:dyDescent="0.2">
      <c r="A21" s="50"/>
      <c r="B21" s="52" t="s">
        <v>19</v>
      </c>
      <c r="C21" s="53"/>
      <c r="D21" s="67">
        <v>353260.1519</v>
      </c>
      <c r="E21" s="67">
        <v>478488</v>
      </c>
      <c r="F21" s="68">
        <v>73.828424516393298</v>
      </c>
      <c r="G21" s="67">
        <v>440559.3872</v>
      </c>
      <c r="H21" s="68">
        <v>-19.815543110960601</v>
      </c>
      <c r="I21" s="67">
        <v>43693.145499999999</v>
      </c>
      <c r="J21" s="68">
        <v>12.368546314946</v>
      </c>
      <c r="K21" s="67">
        <v>53721.681900000003</v>
      </c>
      <c r="L21" s="68">
        <v>12.193970543093201</v>
      </c>
      <c r="M21" s="68">
        <v>-0.18667577122152601</v>
      </c>
      <c r="N21" s="67">
        <v>6132150.2697000001</v>
      </c>
      <c r="O21" s="67">
        <v>6132150.2697000001</v>
      </c>
      <c r="P21" s="67">
        <v>29891</v>
      </c>
      <c r="Q21" s="67">
        <v>26695</v>
      </c>
      <c r="R21" s="68">
        <v>11.9722794530811</v>
      </c>
      <c r="S21" s="67">
        <v>11.8182781405774</v>
      </c>
      <c r="T21" s="67">
        <v>13.871090754822999</v>
      </c>
      <c r="U21" s="69">
        <v>-17.369811319614701</v>
      </c>
    </row>
    <row r="22" spans="1:21" ht="12" thickBot="1" x14ac:dyDescent="0.2">
      <c r="A22" s="50"/>
      <c r="B22" s="52" t="s">
        <v>20</v>
      </c>
      <c r="C22" s="53"/>
      <c r="D22" s="67">
        <v>944583.25970000005</v>
      </c>
      <c r="E22" s="67">
        <v>1429208</v>
      </c>
      <c r="F22" s="68">
        <v>66.091377861025094</v>
      </c>
      <c r="G22" s="67">
        <v>1232655.5578999999</v>
      </c>
      <c r="H22" s="68">
        <v>-23.370056327070898</v>
      </c>
      <c r="I22" s="67">
        <v>126389.91680000001</v>
      </c>
      <c r="J22" s="68">
        <v>13.3804951021619</v>
      </c>
      <c r="K22" s="67">
        <v>133805.33439999999</v>
      </c>
      <c r="L22" s="68">
        <v>10.8550465328657</v>
      </c>
      <c r="M22" s="68">
        <v>-5.5419446715271999E-2</v>
      </c>
      <c r="N22" s="67">
        <v>15920287.6568</v>
      </c>
      <c r="O22" s="67">
        <v>15920287.6568</v>
      </c>
      <c r="P22" s="67">
        <v>57410</v>
      </c>
      <c r="Q22" s="67">
        <v>49845</v>
      </c>
      <c r="R22" s="68">
        <v>15.177048851439499</v>
      </c>
      <c r="S22" s="67">
        <v>16.4532879237067</v>
      </c>
      <c r="T22" s="67">
        <v>16.6410470297924</v>
      </c>
      <c r="U22" s="69">
        <v>-1.1411646532675701</v>
      </c>
    </row>
    <row r="23" spans="1:21" ht="12" thickBot="1" x14ac:dyDescent="0.2">
      <c r="A23" s="50"/>
      <c r="B23" s="52" t="s">
        <v>21</v>
      </c>
      <c r="C23" s="53"/>
      <c r="D23" s="67">
        <v>2187637.3365000002</v>
      </c>
      <c r="E23" s="67">
        <v>2277435</v>
      </c>
      <c r="F23" s="68">
        <v>96.057070190806797</v>
      </c>
      <c r="G23" s="67">
        <v>2366418.0162999998</v>
      </c>
      <c r="H23" s="68">
        <v>-7.5549069762210301</v>
      </c>
      <c r="I23" s="67">
        <v>230338.93969999999</v>
      </c>
      <c r="J23" s="68">
        <v>10.529119057207099</v>
      </c>
      <c r="K23" s="67">
        <v>179703.83119999999</v>
      </c>
      <c r="L23" s="68">
        <v>7.59391747198472</v>
      </c>
      <c r="M23" s="68">
        <v>0.28176977731568797</v>
      </c>
      <c r="N23" s="67">
        <v>44228868.939099997</v>
      </c>
      <c r="O23" s="67">
        <v>44228868.939099997</v>
      </c>
      <c r="P23" s="67">
        <v>71899</v>
      </c>
      <c r="Q23" s="67">
        <v>63720</v>
      </c>
      <c r="R23" s="68">
        <v>12.8358443188952</v>
      </c>
      <c r="S23" s="67">
        <v>30.426533560967499</v>
      </c>
      <c r="T23" s="67">
        <v>31.778579808537302</v>
      </c>
      <c r="U23" s="69">
        <v>-4.4436420759555402</v>
      </c>
    </row>
    <row r="24" spans="1:21" ht="12" thickBot="1" x14ac:dyDescent="0.2">
      <c r="A24" s="50"/>
      <c r="B24" s="52" t="s">
        <v>22</v>
      </c>
      <c r="C24" s="53"/>
      <c r="D24" s="67">
        <v>237328.6128</v>
      </c>
      <c r="E24" s="67">
        <v>264601</v>
      </c>
      <c r="F24" s="68">
        <v>89.693014312115196</v>
      </c>
      <c r="G24" s="67">
        <v>310706.85230000003</v>
      </c>
      <c r="H24" s="68">
        <v>-23.616550120095301</v>
      </c>
      <c r="I24" s="67">
        <v>38432.459600000002</v>
      </c>
      <c r="J24" s="68">
        <v>16.193774171000399</v>
      </c>
      <c r="K24" s="67">
        <v>57021.706400000003</v>
      </c>
      <c r="L24" s="68">
        <v>18.3522526065641</v>
      </c>
      <c r="M24" s="68">
        <v>-0.32600299032790803</v>
      </c>
      <c r="N24" s="67">
        <v>4149261.0827000001</v>
      </c>
      <c r="O24" s="67">
        <v>4149261.0827000001</v>
      </c>
      <c r="P24" s="67">
        <v>25426</v>
      </c>
      <c r="Q24" s="67">
        <v>23950</v>
      </c>
      <c r="R24" s="68">
        <v>6.1628392484342402</v>
      </c>
      <c r="S24" s="67">
        <v>9.3340915912845102</v>
      </c>
      <c r="T24" s="67">
        <v>9.3202034906054294</v>
      </c>
      <c r="U24" s="69">
        <v>0.14878899080067101</v>
      </c>
    </row>
    <row r="25" spans="1:21" ht="12" thickBot="1" x14ac:dyDescent="0.2">
      <c r="A25" s="50"/>
      <c r="B25" s="52" t="s">
        <v>23</v>
      </c>
      <c r="C25" s="53"/>
      <c r="D25" s="67">
        <v>271774.50050000002</v>
      </c>
      <c r="E25" s="67">
        <v>278055</v>
      </c>
      <c r="F25" s="68">
        <v>97.741274388160605</v>
      </c>
      <c r="G25" s="67">
        <v>343726.41950000002</v>
      </c>
      <c r="H25" s="68">
        <v>-20.932903296948901</v>
      </c>
      <c r="I25" s="67">
        <v>24222.643100000001</v>
      </c>
      <c r="J25" s="68">
        <v>8.9127725579243595</v>
      </c>
      <c r="K25" s="67">
        <v>29459.521700000001</v>
      </c>
      <c r="L25" s="68">
        <v>8.5706306029234405</v>
      </c>
      <c r="M25" s="68">
        <v>-0.17776522827931701</v>
      </c>
      <c r="N25" s="67">
        <v>7301144.8290999997</v>
      </c>
      <c r="O25" s="67">
        <v>7301144.8290999997</v>
      </c>
      <c r="P25" s="67">
        <v>15924</v>
      </c>
      <c r="Q25" s="67">
        <v>14660</v>
      </c>
      <c r="R25" s="68">
        <v>8.6221009549795298</v>
      </c>
      <c r="S25" s="67">
        <v>17.066974409696101</v>
      </c>
      <c r="T25" s="67">
        <v>19.476911480218298</v>
      </c>
      <c r="U25" s="69">
        <v>-14.120470404836899</v>
      </c>
    </row>
    <row r="26" spans="1:21" ht="12" thickBot="1" x14ac:dyDescent="0.2">
      <c r="A26" s="50"/>
      <c r="B26" s="52" t="s">
        <v>24</v>
      </c>
      <c r="C26" s="53"/>
      <c r="D26" s="67">
        <v>597278.21499999997</v>
      </c>
      <c r="E26" s="67">
        <v>698547</v>
      </c>
      <c r="F26" s="68">
        <v>85.502938957579104</v>
      </c>
      <c r="G26" s="67">
        <v>815722.68839999998</v>
      </c>
      <c r="H26" s="68">
        <v>-26.779256787434502</v>
      </c>
      <c r="I26" s="67">
        <v>134260.41810000001</v>
      </c>
      <c r="J26" s="68">
        <v>22.478706694500801</v>
      </c>
      <c r="K26" s="67">
        <v>166867.77110000001</v>
      </c>
      <c r="L26" s="68">
        <v>20.456433721036099</v>
      </c>
      <c r="M26" s="68">
        <v>-0.19540833310741099</v>
      </c>
      <c r="N26" s="67">
        <v>9513862.2313999999</v>
      </c>
      <c r="O26" s="67">
        <v>9513862.2313999999</v>
      </c>
      <c r="P26" s="67">
        <v>45891</v>
      </c>
      <c r="Q26" s="67">
        <v>40224</v>
      </c>
      <c r="R26" s="68">
        <v>14.088603818615701</v>
      </c>
      <c r="S26" s="67">
        <v>13.015149266740799</v>
      </c>
      <c r="T26" s="67">
        <v>12.844916711416101</v>
      </c>
      <c r="U26" s="69">
        <v>1.3079569956197299</v>
      </c>
    </row>
    <row r="27" spans="1:21" ht="12" thickBot="1" x14ac:dyDescent="0.2">
      <c r="A27" s="50"/>
      <c r="B27" s="52" t="s">
        <v>25</v>
      </c>
      <c r="C27" s="53"/>
      <c r="D27" s="67">
        <v>262453.38429999998</v>
      </c>
      <c r="E27" s="67">
        <v>244633</v>
      </c>
      <c r="F27" s="68">
        <v>107.28453818577201</v>
      </c>
      <c r="G27" s="67">
        <v>284778.04790000001</v>
      </c>
      <c r="H27" s="68">
        <v>-7.83932039868444</v>
      </c>
      <c r="I27" s="67">
        <v>69135.294699999999</v>
      </c>
      <c r="J27" s="68">
        <v>26.3419330196079</v>
      </c>
      <c r="K27" s="67">
        <v>81457.126000000004</v>
      </c>
      <c r="L27" s="68">
        <v>28.603723707174101</v>
      </c>
      <c r="M27" s="68">
        <v>-0.15126769019569899</v>
      </c>
      <c r="N27" s="67">
        <v>3936939.0918000001</v>
      </c>
      <c r="O27" s="67">
        <v>3936939.0918000001</v>
      </c>
      <c r="P27" s="67">
        <v>34869</v>
      </c>
      <c r="Q27" s="67">
        <v>30209</v>
      </c>
      <c r="R27" s="68">
        <v>15.4258664636367</v>
      </c>
      <c r="S27" s="67">
        <v>7.5268400097507797</v>
      </c>
      <c r="T27" s="67">
        <v>7.4338744115991897</v>
      </c>
      <c r="U27" s="69">
        <v>1.23512121994295</v>
      </c>
    </row>
    <row r="28" spans="1:21" ht="12" thickBot="1" x14ac:dyDescent="0.2">
      <c r="A28" s="50"/>
      <c r="B28" s="52" t="s">
        <v>26</v>
      </c>
      <c r="C28" s="53"/>
      <c r="D28" s="67">
        <v>875945.63729999994</v>
      </c>
      <c r="E28" s="67">
        <v>858350</v>
      </c>
      <c r="F28" s="68">
        <v>102.049937356556</v>
      </c>
      <c r="G28" s="67">
        <v>1072312.5179999999</v>
      </c>
      <c r="H28" s="68">
        <v>-18.3124674387136</v>
      </c>
      <c r="I28" s="67">
        <v>48072.416700000002</v>
      </c>
      <c r="J28" s="68">
        <v>5.4880593786821796</v>
      </c>
      <c r="K28" s="67">
        <v>41835.430800000002</v>
      </c>
      <c r="L28" s="68">
        <v>3.9014214697435801</v>
      </c>
      <c r="M28" s="68">
        <v>0.14908382155347599</v>
      </c>
      <c r="N28" s="67">
        <v>20011838.9309</v>
      </c>
      <c r="O28" s="67">
        <v>20011838.9309</v>
      </c>
      <c r="P28" s="67">
        <v>40337</v>
      </c>
      <c r="Q28" s="67">
        <v>38918</v>
      </c>
      <c r="R28" s="68">
        <v>3.6461277557942302</v>
      </c>
      <c r="S28" s="67">
        <v>21.7156862756278</v>
      </c>
      <c r="T28" s="67">
        <v>22.092210920396699</v>
      </c>
      <c r="U28" s="69">
        <v>-1.7338832399300299</v>
      </c>
    </row>
    <row r="29" spans="1:21" ht="12" thickBot="1" x14ac:dyDescent="0.2">
      <c r="A29" s="50"/>
      <c r="B29" s="52" t="s">
        <v>27</v>
      </c>
      <c r="C29" s="53"/>
      <c r="D29" s="67">
        <v>659579.18370000005</v>
      </c>
      <c r="E29" s="67">
        <v>714377</v>
      </c>
      <c r="F29" s="68">
        <v>92.329286035244706</v>
      </c>
      <c r="G29" s="67">
        <v>764360.69369999995</v>
      </c>
      <c r="H29" s="68">
        <v>-13.7083854342103</v>
      </c>
      <c r="I29" s="67">
        <v>103400.0404</v>
      </c>
      <c r="J29" s="68">
        <v>15.6766682386735</v>
      </c>
      <c r="K29" s="67">
        <v>90702.445900000006</v>
      </c>
      <c r="L29" s="68">
        <v>11.866445599255201</v>
      </c>
      <c r="M29" s="68">
        <v>0.13999175407021699</v>
      </c>
      <c r="N29" s="67">
        <v>9437841.7610999998</v>
      </c>
      <c r="O29" s="67">
        <v>9437841.7610999998</v>
      </c>
      <c r="P29" s="67">
        <v>97246</v>
      </c>
      <c r="Q29" s="67">
        <v>91433</v>
      </c>
      <c r="R29" s="68">
        <v>6.3576608008049504</v>
      </c>
      <c r="S29" s="67">
        <v>6.7825842060341799</v>
      </c>
      <c r="T29" s="67">
        <v>6.8094609451729697</v>
      </c>
      <c r="U29" s="69">
        <v>-0.39626104626723402</v>
      </c>
    </row>
    <row r="30" spans="1:21" ht="12" thickBot="1" x14ac:dyDescent="0.2">
      <c r="A30" s="50"/>
      <c r="B30" s="52" t="s">
        <v>28</v>
      </c>
      <c r="C30" s="53"/>
      <c r="D30" s="67">
        <v>865747.63540000003</v>
      </c>
      <c r="E30" s="67">
        <v>755440</v>
      </c>
      <c r="F30" s="68">
        <v>114.601773191782</v>
      </c>
      <c r="G30" s="67">
        <v>875949.14520000003</v>
      </c>
      <c r="H30" s="68">
        <v>-1.1646235236260001</v>
      </c>
      <c r="I30" s="67">
        <v>118080.9503</v>
      </c>
      <c r="J30" s="68">
        <v>13.6391883121278</v>
      </c>
      <c r="K30" s="67">
        <v>125975.2427</v>
      </c>
      <c r="L30" s="68">
        <v>14.381570367448299</v>
      </c>
      <c r="M30" s="68">
        <v>-6.2665427196672993E-2</v>
      </c>
      <c r="N30" s="67">
        <v>13737981.9329</v>
      </c>
      <c r="O30" s="67">
        <v>13737981.9329</v>
      </c>
      <c r="P30" s="67">
        <v>62257</v>
      </c>
      <c r="Q30" s="67">
        <v>56587</v>
      </c>
      <c r="R30" s="68">
        <v>10.019969250888</v>
      </c>
      <c r="S30" s="67">
        <v>13.9060288063993</v>
      </c>
      <c r="T30" s="67">
        <v>14.686078449113801</v>
      </c>
      <c r="U30" s="69">
        <v>-5.6094349693530701</v>
      </c>
    </row>
    <row r="31" spans="1:21" ht="12" thickBot="1" x14ac:dyDescent="0.2">
      <c r="A31" s="50"/>
      <c r="B31" s="52" t="s">
        <v>29</v>
      </c>
      <c r="C31" s="53"/>
      <c r="D31" s="67">
        <v>504781.91970000003</v>
      </c>
      <c r="E31" s="67">
        <v>619428</v>
      </c>
      <c r="F31" s="68">
        <v>81.491621253801895</v>
      </c>
      <c r="G31" s="67">
        <v>848058.69290000002</v>
      </c>
      <c r="H31" s="68">
        <v>-40.477949943079899</v>
      </c>
      <c r="I31" s="67">
        <v>38318.141199999998</v>
      </c>
      <c r="J31" s="68">
        <v>7.5910288591106996</v>
      </c>
      <c r="K31" s="67">
        <v>22002.383300000001</v>
      </c>
      <c r="L31" s="68">
        <v>2.5944411022733802</v>
      </c>
      <c r="M31" s="68">
        <v>0.74154502616995999</v>
      </c>
      <c r="N31" s="67">
        <v>44724880.858499996</v>
      </c>
      <c r="O31" s="67">
        <v>44724880.858499996</v>
      </c>
      <c r="P31" s="67">
        <v>20578</v>
      </c>
      <c r="Q31" s="67">
        <v>18708</v>
      </c>
      <c r="R31" s="68">
        <v>9.9957237545435191</v>
      </c>
      <c r="S31" s="67">
        <v>24.530173957624601</v>
      </c>
      <c r="T31" s="67">
        <v>24.510088160145401</v>
      </c>
      <c r="U31" s="69">
        <v>8.1882001790740996E-2</v>
      </c>
    </row>
    <row r="32" spans="1:21" ht="12" thickBot="1" x14ac:dyDescent="0.2">
      <c r="A32" s="50"/>
      <c r="B32" s="52" t="s">
        <v>30</v>
      </c>
      <c r="C32" s="53"/>
      <c r="D32" s="67">
        <v>114425.4178</v>
      </c>
      <c r="E32" s="67">
        <v>165731</v>
      </c>
      <c r="F32" s="68">
        <v>69.0428572807743</v>
      </c>
      <c r="G32" s="67">
        <v>141237.78049999999</v>
      </c>
      <c r="H32" s="68">
        <v>-18.983845968890702</v>
      </c>
      <c r="I32" s="67">
        <v>33228.5533</v>
      </c>
      <c r="J32" s="68">
        <v>29.039486102710999</v>
      </c>
      <c r="K32" s="67">
        <v>38500.431799999998</v>
      </c>
      <c r="L32" s="68">
        <v>27.259301062154499</v>
      </c>
      <c r="M32" s="68">
        <v>-0.13693037333674801</v>
      </c>
      <c r="N32" s="67">
        <v>1669528.1513</v>
      </c>
      <c r="O32" s="67">
        <v>1669528.1513</v>
      </c>
      <c r="P32" s="67">
        <v>24763</v>
      </c>
      <c r="Q32" s="67">
        <v>22886</v>
      </c>
      <c r="R32" s="68">
        <v>8.2015205802674203</v>
      </c>
      <c r="S32" s="67">
        <v>4.6208221055607197</v>
      </c>
      <c r="T32" s="67">
        <v>4.5699300052433802</v>
      </c>
      <c r="U32" s="69">
        <v>1.1013646306810101</v>
      </c>
    </row>
    <row r="33" spans="1:21" ht="12" thickBot="1" x14ac:dyDescent="0.2">
      <c r="A33" s="50"/>
      <c r="B33" s="52" t="s">
        <v>31</v>
      </c>
      <c r="C33" s="53"/>
      <c r="D33" s="70"/>
      <c r="E33" s="70"/>
      <c r="F33" s="70"/>
      <c r="G33" s="67">
        <v>-231.1865</v>
      </c>
      <c r="H33" s="70"/>
      <c r="I33" s="70"/>
      <c r="J33" s="70"/>
      <c r="K33" s="67">
        <v>-43.1496</v>
      </c>
      <c r="L33" s="68">
        <v>18.664411633032199</v>
      </c>
      <c r="M33" s="70"/>
      <c r="N33" s="67">
        <v>7.923</v>
      </c>
      <c r="O33" s="67">
        <v>7.923</v>
      </c>
      <c r="P33" s="70"/>
      <c r="Q33" s="70"/>
      <c r="R33" s="70"/>
      <c r="S33" s="70"/>
      <c r="T33" s="70"/>
      <c r="U33" s="71"/>
    </row>
    <row r="34" spans="1:21" ht="12" thickBot="1" x14ac:dyDescent="0.2">
      <c r="A34" s="50"/>
      <c r="B34" s="52" t="s">
        <v>32</v>
      </c>
      <c r="C34" s="53"/>
      <c r="D34" s="67">
        <v>169859.98490000001</v>
      </c>
      <c r="E34" s="67">
        <v>171280</v>
      </c>
      <c r="F34" s="68">
        <v>99.170939339093906</v>
      </c>
      <c r="G34" s="67">
        <v>258668.27970000001</v>
      </c>
      <c r="H34" s="68">
        <v>-34.332889561487299</v>
      </c>
      <c r="I34" s="67">
        <v>22481.3079</v>
      </c>
      <c r="J34" s="68">
        <v>13.2351995163753</v>
      </c>
      <c r="K34" s="67">
        <v>31419.754000000001</v>
      </c>
      <c r="L34" s="68">
        <v>12.146736366917599</v>
      </c>
      <c r="M34" s="68">
        <v>-0.28448491671831699</v>
      </c>
      <c r="N34" s="67">
        <v>4008505.6589000002</v>
      </c>
      <c r="O34" s="67">
        <v>4008505.6589000002</v>
      </c>
      <c r="P34" s="67">
        <v>9834</v>
      </c>
      <c r="Q34" s="67">
        <v>8289</v>
      </c>
      <c r="R34" s="68">
        <v>18.6391603329714</v>
      </c>
      <c r="S34" s="67">
        <v>17.272725737238201</v>
      </c>
      <c r="T34" s="67">
        <v>17.2503241162987</v>
      </c>
      <c r="U34" s="69">
        <v>0.12969360644191</v>
      </c>
    </row>
    <row r="35" spans="1:21" ht="12" thickBot="1" x14ac:dyDescent="0.2">
      <c r="A35" s="50"/>
      <c r="B35" s="52" t="s">
        <v>36</v>
      </c>
      <c r="C35" s="53"/>
      <c r="D35" s="70"/>
      <c r="E35" s="67">
        <v>212006</v>
      </c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1"/>
    </row>
    <row r="36" spans="1:21" ht="12" thickBot="1" x14ac:dyDescent="0.2">
      <c r="A36" s="50"/>
      <c r="B36" s="52" t="s">
        <v>37</v>
      </c>
      <c r="C36" s="53"/>
      <c r="D36" s="70"/>
      <c r="E36" s="67">
        <v>137363</v>
      </c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1"/>
    </row>
    <row r="37" spans="1:21" ht="12" thickBot="1" x14ac:dyDescent="0.2">
      <c r="A37" s="50"/>
      <c r="B37" s="52" t="s">
        <v>38</v>
      </c>
      <c r="C37" s="53"/>
      <c r="D37" s="70"/>
      <c r="E37" s="67">
        <v>114081</v>
      </c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1"/>
    </row>
    <row r="38" spans="1:21" ht="12" customHeight="1" thickBot="1" x14ac:dyDescent="0.2">
      <c r="A38" s="50"/>
      <c r="B38" s="52" t="s">
        <v>33</v>
      </c>
      <c r="C38" s="53"/>
      <c r="D38" s="67">
        <v>166252.5649</v>
      </c>
      <c r="E38" s="67">
        <v>113106</v>
      </c>
      <c r="F38" s="68">
        <v>146.988280816225</v>
      </c>
      <c r="G38" s="67">
        <v>246471.7936</v>
      </c>
      <c r="H38" s="68">
        <v>-32.547021924215798</v>
      </c>
      <c r="I38" s="67">
        <v>7864.3576000000003</v>
      </c>
      <c r="J38" s="68">
        <v>4.7303676816838101</v>
      </c>
      <c r="K38" s="67">
        <v>12163.814399999999</v>
      </c>
      <c r="L38" s="68">
        <v>4.93517502442519</v>
      </c>
      <c r="M38" s="68">
        <v>-0.35346287427733197</v>
      </c>
      <c r="N38" s="67">
        <v>3405228.6475</v>
      </c>
      <c r="O38" s="67">
        <v>3405228.6475</v>
      </c>
      <c r="P38" s="67">
        <v>276</v>
      </c>
      <c r="Q38" s="67">
        <v>276</v>
      </c>
      <c r="R38" s="68">
        <v>0</v>
      </c>
      <c r="S38" s="67">
        <v>602.36436557971001</v>
      </c>
      <c r="T38" s="67">
        <v>664.82100869565204</v>
      </c>
      <c r="U38" s="69">
        <v>-10.3685819887161</v>
      </c>
    </row>
    <row r="39" spans="1:21" ht="12" thickBot="1" x14ac:dyDescent="0.2">
      <c r="A39" s="50"/>
      <c r="B39" s="52" t="s">
        <v>34</v>
      </c>
      <c r="C39" s="53"/>
      <c r="D39" s="67">
        <v>525160.61869999999</v>
      </c>
      <c r="E39" s="67">
        <v>397112</v>
      </c>
      <c r="F39" s="68">
        <v>132.244963310099</v>
      </c>
      <c r="G39" s="67">
        <v>639127.33900000004</v>
      </c>
      <c r="H39" s="68">
        <v>-17.831614037715202</v>
      </c>
      <c r="I39" s="67">
        <v>31600.291499999999</v>
      </c>
      <c r="J39" s="68">
        <v>6.0172622193614602</v>
      </c>
      <c r="K39" s="67">
        <v>39580.650800000003</v>
      </c>
      <c r="L39" s="68">
        <v>6.1929209384047299</v>
      </c>
      <c r="M39" s="68">
        <v>-0.20162274087721699</v>
      </c>
      <c r="N39" s="67">
        <v>8233837.4227</v>
      </c>
      <c r="O39" s="67">
        <v>8233837.4227</v>
      </c>
      <c r="P39" s="67">
        <v>2274</v>
      </c>
      <c r="Q39" s="67">
        <v>2143</v>
      </c>
      <c r="R39" s="68">
        <v>6.1129258049463298</v>
      </c>
      <c r="S39" s="67">
        <v>230.941345074758</v>
      </c>
      <c r="T39" s="67">
        <v>193.36733392440499</v>
      </c>
      <c r="U39" s="69">
        <v>16.269936913284202</v>
      </c>
    </row>
    <row r="40" spans="1:21" ht="12" thickBot="1" x14ac:dyDescent="0.2">
      <c r="A40" s="50"/>
      <c r="B40" s="52" t="s">
        <v>39</v>
      </c>
      <c r="C40" s="53"/>
      <c r="D40" s="70"/>
      <c r="E40" s="67">
        <v>91232</v>
      </c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1"/>
    </row>
    <row r="41" spans="1:21" ht="12" thickBot="1" x14ac:dyDescent="0.2">
      <c r="A41" s="50"/>
      <c r="B41" s="52" t="s">
        <v>40</v>
      </c>
      <c r="C41" s="53"/>
      <c r="D41" s="70"/>
      <c r="E41" s="67">
        <v>19185</v>
      </c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1"/>
    </row>
    <row r="42" spans="1:21" ht="12" thickBot="1" x14ac:dyDescent="0.2">
      <c r="A42" s="51"/>
      <c r="B42" s="52" t="s">
        <v>35</v>
      </c>
      <c r="C42" s="53"/>
      <c r="D42" s="72">
        <v>17972.910199999998</v>
      </c>
      <c r="E42" s="72">
        <v>24822</v>
      </c>
      <c r="F42" s="73">
        <v>72.407179921037795</v>
      </c>
      <c r="G42" s="72">
        <v>18877.700799999999</v>
      </c>
      <c r="H42" s="73">
        <v>-4.79290677178229</v>
      </c>
      <c r="I42" s="72">
        <v>2702.1408000000001</v>
      </c>
      <c r="J42" s="73">
        <v>15.0345201190623</v>
      </c>
      <c r="K42" s="72">
        <v>3017.3128999999999</v>
      </c>
      <c r="L42" s="73">
        <v>15.983476653046599</v>
      </c>
      <c r="M42" s="73">
        <v>-0.104454562866185</v>
      </c>
      <c r="N42" s="72">
        <v>234275.91949999999</v>
      </c>
      <c r="O42" s="72">
        <v>234275.91949999999</v>
      </c>
      <c r="P42" s="72">
        <v>16</v>
      </c>
      <c r="Q42" s="72">
        <v>25</v>
      </c>
      <c r="R42" s="73">
        <v>-36</v>
      </c>
      <c r="S42" s="72">
        <v>1123.3068874999999</v>
      </c>
      <c r="T42" s="72">
        <v>400.62507599999998</v>
      </c>
      <c r="U42" s="74">
        <v>64.335207016168198</v>
      </c>
    </row>
  </sheetData>
  <mergeCells count="40">
    <mergeCell ref="A1:U4"/>
    <mergeCell ref="W1:W4"/>
    <mergeCell ref="B6:C6"/>
    <mergeCell ref="A7:C7"/>
    <mergeCell ref="A8:A42"/>
    <mergeCell ref="B8:C8"/>
    <mergeCell ref="B9:C9"/>
    <mergeCell ref="B10:C10"/>
    <mergeCell ref="B11:C11"/>
    <mergeCell ref="B12:C12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9:C29"/>
    <mergeCell ref="B30:C30"/>
    <mergeCell ref="B25:C25"/>
    <mergeCell ref="B26:C26"/>
    <mergeCell ref="B27:C27"/>
    <mergeCell ref="B28:C28"/>
    <mergeCell ref="B19:C19"/>
    <mergeCell ref="B20:C20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6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82147</v>
      </c>
      <c r="D2" s="32">
        <v>654709.746547863</v>
      </c>
      <c r="E2" s="32">
        <v>495411.58516153798</v>
      </c>
      <c r="F2" s="32">
        <v>159298.16138632499</v>
      </c>
      <c r="G2" s="32">
        <v>495411.58516153798</v>
      </c>
      <c r="H2" s="32">
        <v>0.24331111950947401</v>
      </c>
    </row>
    <row r="3" spans="1:8" ht="14.25" x14ac:dyDescent="0.2">
      <c r="A3" s="32">
        <v>2</v>
      </c>
      <c r="B3" s="33">
        <v>13</v>
      </c>
      <c r="C3" s="32">
        <v>16986.024000000001</v>
      </c>
      <c r="D3" s="32">
        <v>69644.4728902731</v>
      </c>
      <c r="E3" s="32">
        <v>53117.1371447848</v>
      </c>
      <c r="F3" s="32">
        <v>16527.335745488199</v>
      </c>
      <c r="G3" s="32">
        <v>53117.1371447848</v>
      </c>
      <c r="H3" s="32">
        <v>0.237310084484774</v>
      </c>
    </row>
    <row r="4" spans="1:8" ht="14.25" x14ac:dyDescent="0.2">
      <c r="A4" s="32">
        <v>3</v>
      </c>
      <c r="B4" s="33">
        <v>14</v>
      </c>
      <c r="C4" s="32">
        <v>92778</v>
      </c>
      <c r="D4" s="32">
        <v>99747.000210256403</v>
      </c>
      <c r="E4" s="32">
        <v>74109.517488888901</v>
      </c>
      <c r="F4" s="32">
        <v>25637.482721367502</v>
      </c>
      <c r="G4" s="32">
        <v>74109.517488888901</v>
      </c>
      <c r="H4" s="32">
        <v>0.25702510017671099</v>
      </c>
    </row>
    <row r="5" spans="1:8" ht="14.25" x14ac:dyDescent="0.2">
      <c r="A5" s="32">
        <v>4</v>
      </c>
      <c r="B5" s="33">
        <v>15</v>
      </c>
      <c r="C5" s="32">
        <v>3614</v>
      </c>
      <c r="D5" s="32">
        <v>61187.515553846199</v>
      </c>
      <c r="E5" s="32">
        <v>46557.660405128197</v>
      </c>
      <c r="F5" s="32">
        <v>14629.855148717899</v>
      </c>
      <c r="G5" s="32">
        <v>46557.660405128197</v>
      </c>
      <c r="H5" s="32">
        <v>0.23909869548214299</v>
      </c>
    </row>
    <row r="6" spans="1:8" ht="14.25" x14ac:dyDescent="0.2">
      <c r="A6" s="32">
        <v>5</v>
      </c>
      <c r="B6" s="33">
        <v>16</v>
      </c>
      <c r="C6" s="32">
        <v>2777</v>
      </c>
      <c r="D6" s="32">
        <v>181769.96452393199</v>
      </c>
      <c r="E6" s="32">
        <v>159463.59496239299</v>
      </c>
      <c r="F6" s="32">
        <v>22306.3695615385</v>
      </c>
      <c r="G6" s="32">
        <v>159463.59496239299</v>
      </c>
      <c r="H6" s="32">
        <v>0.122717576690739</v>
      </c>
    </row>
    <row r="7" spans="1:8" ht="14.25" x14ac:dyDescent="0.2">
      <c r="A7" s="32">
        <v>6</v>
      </c>
      <c r="B7" s="33">
        <v>17</v>
      </c>
      <c r="C7" s="32">
        <v>16745</v>
      </c>
      <c r="D7" s="32">
        <v>289674.86463076901</v>
      </c>
      <c r="E7" s="32">
        <v>233000.074410256</v>
      </c>
      <c r="F7" s="32">
        <v>56674.790220512798</v>
      </c>
      <c r="G7" s="32">
        <v>233000.074410256</v>
      </c>
      <c r="H7" s="32">
        <v>0.19564966498820199</v>
      </c>
    </row>
    <row r="8" spans="1:8" ht="14.25" x14ac:dyDescent="0.2">
      <c r="A8" s="32">
        <v>7</v>
      </c>
      <c r="B8" s="33">
        <v>18</v>
      </c>
      <c r="C8" s="32">
        <v>76566</v>
      </c>
      <c r="D8" s="32">
        <v>141614.371089744</v>
      </c>
      <c r="E8" s="32">
        <v>115559.850376068</v>
      </c>
      <c r="F8" s="32">
        <v>26054.5207136752</v>
      </c>
      <c r="G8" s="32">
        <v>115559.850376068</v>
      </c>
      <c r="H8" s="32">
        <v>0.18398218000886399</v>
      </c>
    </row>
    <row r="9" spans="1:8" ht="14.25" x14ac:dyDescent="0.2">
      <c r="A9" s="32">
        <v>8</v>
      </c>
      <c r="B9" s="33">
        <v>19</v>
      </c>
      <c r="C9" s="32">
        <v>10492</v>
      </c>
      <c r="D9" s="32">
        <v>98798.202025641003</v>
      </c>
      <c r="E9" s="32">
        <v>97017.328464102597</v>
      </c>
      <c r="F9" s="32">
        <v>1780.8735615384601</v>
      </c>
      <c r="G9" s="32">
        <v>97017.328464102597</v>
      </c>
      <c r="H9" s="32">
        <v>1.80253640757174E-2</v>
      </c>
    </row>
    <row r="10" spans="1:8" ht="14.25" x14ac:dyDescent="0.2">
      <c r="A10" s="32">
        <v>9</v>
      </c>
      <c r="B10" s="33">
        <v>21</v>
      </c>
      <c r="C10" s="32">
        <v>165425</v>
      </c>
      <c r="D10" s="32">
        <v>621005.84484786296</v>
      </c>
      <c r="E10" s="32">
        <v>618498.05780085502</v>
      </c>
      <c r="F10" s="32">
        <v>2507.78704700855</v>
      </c>
      <c r="G10" s="32">
        <v>618498.05780085502</v>
      </c>
      <c r="H10" s="36">
        <v>4.0382664153876301E-3</v>
      </c>
    </row>
    <row r="11" spans="1:8" ht="14.25" x14ac:dyDescent="0.2">
      <c r="A11" s="32">
        <v>10</v>
      </c>
      <c r="B11" s="33">
        <v>22</v>
      </c>
      <c r="C11" s="32">
        <v>25044</v>
      </c>
      <c r="D11" s="32">
        <v>522092.29200256401</v>
      </c>
      <c r="E11" s="32">
        <v>452503.48001538502</v>
      </c>
      <c r="F11" s="32">
        <v>69588.811987179506</v>
      </c>
      <c r="G11" s="32">
        <v>452503.48001538502</v>
      </c>
      <c r="H11" s="32">
        <v>0.13328833436759099</v>
      </c>
    </row>
    <row r="12" spans="1:8" ht="14.25" x14ac:dyDescent="0.2">
      <c r="A12" s="32">
        <v>11</v>
      </c>
      <c r="B12" s="33">
        <v>23</v>
      </c>
      <c r="C12" s="32">
        <v>144407.72399999999</v>
      </c>
      <c r="D12" s="32">
        <v>1452971.3813470099</v>
      </c>
      <c r="E12" s="32">
        <v>1220602.1730726501</v>
      </c>
      <c r="F12" s="32">
        <v>232369.208274359</v>
      </c>
      <c r="G12" s="32">
        <v>1220602.1730726501</v>
      </c>
      <c r="H12" s="32">
        <v>0.15992689963303799</v>
      </c>
    </row>
    <row r="13" spans="1:8" ht="14.25" x14ac:dyDescent="0.2">
      <c r="A13" s="32">
        <v>12</v>
      </c>
      <c r="B13" s="33">
        <v>24</v>
      </c>
      <c r="C13" s="32">
        <v>44543.41</v>
      </c>
      <c r="D13" s="32">
        <v>523218.25173333299</v>
      </c>
      <c r="E13" s="32">
        <v>480851.61986410298</v>
      </c>
      <c r="F13" s="32">
        <v>42366.631869230798</v>
      </c>
      <c r="G13" s="32">
        <v>480851.61986410298</v>
      </c>
      <c r="H13" s="32">
        <v>8.0973153610137502E-2</v>
      </c>
    </row>
    <row r="14" spans="1:8" ht="14.25" x14ac:dyDescent="0.2">
      <c r="A14" s="32">
        <v>13</v>
      </c>
      <c r="B14" s="33">
        <v>25</v>
      </c>
      <c r="C14" s="32">
        <v>78310</v>
      </c>
      <c r="D14" s="32">
        <v>873483.54680000001</v>
      </c>
      <c r="E14" s="32">
        <v>791789.59829999995</v>
      </c>
      <c r="F14" s="32">
        <v>81693.948499999999</v>
      </c>
      <c r="G14" s="32">
        <v>791789.59829999995</v>
      </c>
      <c r="H14" s="32">
        <v>9.3526602532223002E-2</v>
      </c>
    </row>
    <row r="15" spans="1:8" ht="14.25" x14ac:dyDescent="0.2">
      <c r="A15" s="32">
        <v>14</v>
      </c>
      <c r="B15" s="33">
        <v>26</v>
      </c>
      <c r="C15" s="32">
        <v>64548</v>
      </c>
      <c r="D15" s="32">
        <v>353259.726812654</v>
      </c>
      <c r="E15" s="32">
        <v>309567.00633449102</v>
      </c>
      <c r="F15" s="32">
        <v>43692.720478163501</v>
      </c>
      <c r="G15" s="32">
        <v>309567.00633449102</v>
      </c>
      <c r="H15" s="32">
        <v>0.123684408841021</v>
      </c>
    </row>
    <row r="16" spans="1:8" ht="14.25" x14ac:dyDescent="0.2">
      <c r="A16" s="32">
        <v>15</v>
      </c>
      <c r="B16" s="33">
        <v>27</v>
      </c>
      <c r="C16" s="32">
        <v>120015.549</v>
      </c>
      <c r="D16" s="32">
        <v>944584.37899999996</v>
      </c>
      <c r="E16" s="32">
        <v>818193.34420000005</v>
      </c>
      <c r="F16" s="32">
        <v>126391.03479999999</v>
      </c>
      <c r="G16" s="32">
        <v>818193.34420000005</v>
      </c>
      <c r="H16" s="32">
        <v>0.133805976056693</v>
      </c>
    </row>
    <row r="17" spans="1:8" ht="14.25" x14ac:dyDescent="0.2">
      <c r="A17" s="32">
        <v>16</v>
      </c>
      <c r="B17" s="33">
        <v>29</v>
      </c>
      <c r="C17" s="32">
        <v>164404</v>
      </c>
      <c r="D17" s="32">
        <v>2187638.7096760701</v>
      </c>
      <c r="E17" s="32">
        <v>1957298.4242974401</v>
      </c>
      <c r="F17" s="32">
        <v>230340.28537863199</v>
      </c>
      <c r="G17" s="32">
        <v>1957298.4242974401</v>
      </c>
      <c r="H17" s="32">
        <v>0.10529173960938901</v>
      </c>
    </row>
    <row r="18" spans="1:8" ht="14.25" x14ac:dyDescent="0.2">
      <c r="A18" s="32">
        <v>17</v>
      </c>
      <c r="B18" s="33">
        <v>31</v>
      </c>
      <c r="C18" s="32">
        <v>23747.287</v>
      </c>
      <c r="D18" s="32">
        <v>237328.58535969301</v>
      </c>
      <c r="E18" s="32">
        <v>198896.15301403799</v>
      </c>
      <c r="F18" s="32">
        <v>38432.432345654699</v>
      </c>
      <c r="G18" s="32">
        <v>198896.15301403799</v>
      </c>
      <c r="H18" s="32">
        <v>0.16193764559548099</v>
      </c>
    </row>
    <row r="19" spans="1:8" ht="14.25" x14ac:dyDescent="0.2">
      <c r="A19" s="32">
        <v>18</v>
      </c>
      <c r="B19" s="33">
        <v>32</v>
      </c>
      <c r="C19" s="32">
        <v>15841.790999999999</v>
      </c>
      <c r="D19" s="32">
        <v>271774.49392161</v>
      </c>
      <c r="E19" s="32">
        <v>247551.859007021</v>
      </c>
      <c r="F19" s="32">
        <v>24222.634914588802</v>
      </c>
      <c r="G19" s="32">
        <v>247551.859007021</v>
      </c>
      <c r="H19" s="32">
        <v>8.9127697618215596E-2</v>
      </c>
    </row>
    <row r="20" spans="1:8" ht="14.25" x14ac:dyDescent="0.2">
      <c r="A20" s="32">
        <v>19</v>
      </c>
      <c r="B20" s="33">
        <v>33</v>
      </c>
      <c r="C20" s="32">
        <v>33201.633000000002</v>
      </c>
      <c r="D20" s="32">
        <v>597278.14914296998</v>
      </c>
      <c r="E20" s="32">
        <v>463017.77708260302</v>
      </c>
      <c r="F20" s="32">
        <v>134260.37206036699</v>
      </c>
      <c r="G20" s="32">
        <v>463017.77708260302</v>
      </c>
      <c r="H20" s="32">
        <v>0.22478701464806</v>
      </c>
    </row>
    <row r="21" spans="1:8" ht="14.25" x14ac:dyDescent="0.2">
      <c r="A21" s="32">
        <v>20</v>
      </c>
      <c r="B21" s="33">
        <v>34</v>
      </c>
      <c r="C21" s="32">
        <v>40899.040999999997</v>
      </c>
      <c r="D21" s="32">
        <v>262453.32422601897</v>
      </c>
      <c r="E21" s="32">
        <v>193318.10607923599</v>
      </c>
      <c r="F21" s="32">
        <v>69135.218146783707</v>
      </c>
      <c r="G21" s="32">
        <v>193318.10607923599</v>
      </c>
      <c r="H21" s="32">
        <v>0.26341909880800701</v>
      </c>
    </row>
    <row r="22" spans="1:8" ht="14.25" x14ac:dyDescent="0.2">
      <c r="A22" s="32">
        <v>21</v>
      </c>
      <c r="B22" s="33">
        <v>35</v>
      </c>
      <c r="C22" s="32">
        <v>38051.110999999997</v>
      </c>
      <c r="D22" s="32">
        <v>875945.63244424795</v>
      </c>
      <c r="E22" s="32">
        <v>827873.22716371703</v>
      </c>
      <c r="F22" s="32">
        <v>48072.405280530998</v>
      </c>
      <c r="G22" s="32">
        <v>827873.22716371703</v>
      </c>
      <c r="H22" s="32">
        <v>5.4880581054316403E-2</v>
      </c>
    </row>
    <row r="23" spans="1:8" ht="14.25" x14ac:dyDescent="0.2">
      <c r="A23" s="32">
        <v>22</v>
      </c>
      <c r="B23" s="33">
        <v>36</v>
      </c>
      <c r="C23" s="32">
        <v>152523.158</v>
      </c>
      <c r="D23" s="32">
        <v>659579.18266460195</v>
      </c>
      <c r="E23" s="32">
        <v>556179.15013401501</v>
      </c>
      <c r="F23" s="32">
        <v>103400.032530586</v>
      </c>
      <c r="G23" s="32">
        <v>556179.15013401501</v>
      </c>
      <c r="H23" s="32">
        <v>0.15676667070186401</v>
      </c>
    </row>
    <row r="24" spans="1:8" ht="14.25" x14ac:dyDescent="0.2">
      <c r="A24" s="32">
        <v>23</v>
      </c>
      <c r="B24" s="33">
        <v>37</v>
      </c>
      <c r="C24" s="32">
        <v>90043.097999999998</v>
      </c>
      <c r="D24" s="32">
        <v>865747.63993716799</v>
      </c>
      <c r="E24" s="32">
        <v>747666.69091998297</v>
      </c>
      <c r="F24" s="32">
        <v>118080.949017185</v>
      </c>
      <c r="G24" s="32">
        <v>747666.69091998297</v>
      </c>
      <c r="H24" s="32">
        <v>0.13639188092474</v>
      </c>
    </row>
    <row r="25" spans="1:8" ht="14.25" x14ac:dyDescent="0.2">
      <c r="A25" s="32">
        <v>24</v>
      </c>
      <c r="B25" s="33">
        <v>38</v>
      </c>
      <c r="C25" s="32">
        <v>87980.554999999993</v>
      </c>
      <c r="D25" s="32">
        <v>504781.91323716799</v>
      </c>
      <c r="E25" s="32">
        <v>466463.77207964601</v>
      </c>
      <c r="F25" s="32">
        <v>38318.141157522099</v>
      </c>
      <c r="G25" s="32">
        <v>466463.77207964601</v>
      </c>
      <c r="H25" s="32">
        <v>7.5910289478851894E-2</v>
      </c>
    </row>
    <row r="26" spans="1:8" ht="14.25" x14ac:dyDescent="0.2">
      <c r="A26" s="32">
        <v>25</v>
      </c>
      <c r="B26" s="33">
        <v>39</v>
      </c>
      <c r="C26" s="32">
        <v>88769.535999999993</v>
      </c>
      <c r="D26" s="32">
        <v>114425.341167552</v>
      </c>
      <c r="E26" s="32">
        <v>81196.863834676202</v>
      </c>
      <c r="F26" s="32">
        <v>33228.477332875402</v>
      </c>
      <c r="G26" s="32">
        <v>81196.863834676202</v>
      </c>
      <c r="H26" s="32">
        <v>0.290394391607881</v>
      </c>
    </row>
    <row r="27" spans="1:8" ht="14.25" x14ac:dyDescent="0.2">
      <c r="A27" s="32">
        <v>26</v>
      </c>
      <c r="B27" s="33">
        <v>42</v>
      </c>
      <c r="C27" s="32">
        <v>10177.868</v>
      </c>
      <c r="D27" s="32">
        <v>169859.98480000001</v>
      </c>
      <c r="E27" s="32">
        <v>147378.6765</v>
      </c>
      <c r="F27" s="32">
        <v>22481.308300000001</v>
      </c>
      <c r="G27" s="32">
        <v>147378.6765</v>
      </c>
      <c r="H27" s="32">
        <v>0.132351997596552</v>
      </c>
    </row>
    <row r="28" spans="1:8" ht="14.25" x14ac:dyDescent="0.2">
      <c r="A28" s="32">
        <v>27</v>
      </c>
      <c r="B28" s="33">
        <v>75</v>
      </c>
      <c r="C28" s="32">
        <v>287</v>
      </c>
      <c r="D28" s="32">
        <v>166252.56410256401</v>
      </c>
      <c r="E28" s="32">
        <v>158388.20726495699</v>
      </c>
      <c r="F28" s="32">
        <v>7864.3568376068397</v>
      </c>
      <c r="G28" s="32">
        <v>158388.20726495699</v>
      </c>
      <c r="H28" s="32">
        <v>4.7303672457978903E-2</v>
      </c>
    </row>
    <row r="29" spans="1:8" ht="14.25" x14ac:dyDescent="0.2">
      <c r="A29" s="32">
        <v>28</v>
      </c>
      <c r="B29" s="33">
        <v>76</v>
      </c>
      <c r="C29" s="32">
        <v>2797</v>
      </c>
      <c r="D29" s="32">
        <v>525160.60972991504</v>
      </c>
      <c r="E29" s="32">
        <v>493560.32927863201</v>
      </c>
      <c r="F29" s="32">
        <v>31600.280451282099</v>
      </c>
      <c r="G29" s="32">
        <v>493560.32927863201</v>
      </c>
      <c r="H29" s="32">
        <v>6.0172602182661399E-2</v>
      </c>
    </row>
    <row r="30" spans="1:8" ht="14.25" x14ac:dyDescent="0.2">
      <c r="A30" s="32">
        <v>29</v>
      </c>
      <c r="B30" s="33">
        <v>99</v>
      </c>
      <c r="C30" s="32">
        <v>17</v>
      </c>
      <c r="D30" s="32">
        <v>17972.910294228899</v>
      </c>
      <c r="E30" s="32">
        <v>15270.7695181908</v>
      </c>
      <c r="F30" s="32">
        <v>2702.1407760381198</v>
      </c>
      <c r="G30" s="32">
        <v>15270.7695181908</v>
      </c>
      <c r="H30" s="32">
        <v>0.15034519906916699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2015-01-14T00:41:37Z</dcterms:modified>
</cp:coreProperties>
</file>