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F36" i="2" l="1"/>
  <c r="F37" i="2"/>
  <c r="F32" i="2"/>
  <c r="F33" i="2"/>
  <c r="E36" i="2"/>
  <c r="K36" i="2" s="1"/>
  <c r="E37" i="2"/>
  <c r="E33" i="2"/>
  <c r="E32" i="2"/>
  <c r="F38" i="2"/>
  <c r="E13" i="2"/>
  <c r="F35" i="2"/>
  <c r="F3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4" i="2"/>
  <c r="E38" i="2"/>
  <c r="E35" i="2"/>
  <c r="E34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K31" i="2" s="1"/>
  <c r="E5" i="2"/>
  <c r="E4" i="2"/>
  <c r="I30" i="2"/>
  <c r="I34" i="2"/>
  <c r="I35" i="2"/>
  <c r="I38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4" i="2"/>
  <c r="J35" i="2"/>
  <c r="J38" i="2"/>
  <c r="E3" i="2"/>
  <c r="F3" i="2"/>
  <c r="I4" i="2"/>
  <c r="I5" i="2"/>
  <c r="I6" i="2"/>
  <c r="K6" i="2" s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4" i="2" l="1"/>
  <c r="L34" i="2" s="1"/>
  <c r="G35" i="2"/>
  <c r="L35" i="2" s="1"/>
  <c r="G30" i="2"/>
  <c r="L30" i="2" s="1"/>
  <c r="G38" i="2"/>
  <c r="L38" i="2" s="1"/>
  <c r="G36" i="2"/>
  <c r="L36" i="2" s="1"/>
  <c r="G32" i="2"/>
  <c r="L32" i="2" s="1"/>
  <c r="G37" i="2"/>
  <c r="L37" i="2" s="1"/>
  <c r="G33" i="2"/>
  <c r="L33" i="2" s="1"/>
  <c r="K37" i="2"/>
  <c r="K33" i="2"/>
  <c r="G29" i="2"/>
  <c r="L29" i="2" s="1"/>
  <c r="G31" i="2"/>
  <c r="L31" i="2" s="1"/>
  <c r="K32" i="2"/>
  <c r="I3" i="2"/>
  <c r="K3" i="2" s="1"/>
  <c r="K5" i="2"/>
  <c r="K7" i="2"/>
  <c r="K38" i="2"/>
  <c r="G19" i="2"/>
  <c r="L19" i="2" s="1"/>
  <c r="G11" i="2"/>
  <c r="L11" i="2" s="1"/>
  <c r="G7" i="2"/>
  <c r="L7" i="2" s="1"/>
  <c r="G5" i="2"/>
  <c r="L5" i="2" s="1"/>
  <c r="K35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4" i="2"/>
  <c r="K30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<sst xmlns="http://schemas.openxmlformats.org/spreadsheetml/2006/main" count="112" uniqueCount="70">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</sst>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5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11" fontId="32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14" fontId="21" fillId="33" borderId="12" xfId="0" applyNumberFormat="1" applyFont="1" applyFill="1" applyBorder="1" applyAlignment="1">
      <alignment vertical="center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0" fontId="21" fillId="33" borderId="15" xfId="0" applyFont="1" applyFill="1" applyBorder="1" applyAlignment="1">
      <alignment vertical="center" wrapText="1"/>
    </xf>
    <xf numFmtId="0" fontId="21" fillId="33" borderId="13" xfId="0" applyFont="1" applyFill="1" applyBorder="1" applyAlignment="1">
      <alignment vertical="center" wrapText="1"/>
    </xf>
    <xf numFmtId="0" fontId="20" fillId="0" borderId="0" xfId="0" applyFont="1" applyAlignment="1">
      <alignment horizontal="right" vertical="center"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wrapText="1"/>
    </xf>
    <xf numFmtId="49" fontId="21" fillId="33" borderId="15" xfId="0" applyNumberFormat="1" applyFont="1" applyFill="1" applyBorder="1" applyAlignment="1">
      <alignment horizontal="left" vertical="top" wrapText="1"/>
    </xf>
    <xf numFmtId="49" fontId="22" fillId="33" borderId="13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8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8" sqref="K18:K29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38" t="s">
        <v>4</v>
      </c>
      <c r="D2" s="38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39" t="s">
        <v>5</v>
      </c>
      <c r="B3" s="39"/>
      <c r="C3" s="39"/>
      <c r="D3" s="39"/>
      <c r="E3" s="15">
        <f>RA!D7</f>
        <v>26222691.141800001</v>
      </c>
      <c r="F3" s="25">
        <f>RA!I7</f>
        <v>1509406.0382999999</v>
      </c>
      <c r="G3" s="16">
        <f>E3-F3</f>
        <v>24713285.103500001</v>
      </c>
      <c r="H3" s="27">
        <f>RA!J7</f>
        <v>5.7561065343669</v>
      </c>
      <c r="I3" s="20">
        <f>SUM(I4:I38)</f>
        <v>26222699.146337535</v>
      </c>
      <c r="J3" s="21">
        <f>SUM(J4:J38)</f>
        <v>24713286.126707882</v>
      </c>
      <c r="K3" s="22">
        <f>E3-I3</f>
        <v>-8.0045375339686871</v>
      </c>
      <c r="L3" s="22">
        <f>G3-J3</f>
        <v>-1.0232078805565834</v>
      </c>
    </row>
    <row r="4" spans="1:13" x14ac:dyDescent="0.15">
      <c r="A4" s="40">
        <f>RA!A8</f>
        <v>42029</v>
      </c>
      <c r="B4" s="12">
        <v>12</v>
      </c>
      <c r="C4" s="37" t="s">
        <v>6</v>
      </c>
      <c r="D4" s="37"/>
      <c r="E4" s="15">
        <f>VLOOKUP(C4,RA!B8:D38,3,0)</f>
        <v>1120202.2793000001</v>
      </c>
      <c r="F4" s="25">
        <f>VLOOKUP(C4,RA!B8:I41,8,0)</f>
        <v>196380.07930000001</v>
      </c>
      <c r="G4" s="16">
        <f t="shared" ref="G4:G38" si="0">E4-F4</f>
        <v>923822.20000000007</v>
      </c>
      <c r="H4" s="27">
        <f>RA!J8</f>
        <v>17.5307694805545</v>
      </c>
      <c r="I4" s="20">
        <f>VLOOKUP(B4,RMS!B:D,3,FALSE)</f>
        <v>1120203.75312393</v>
      </c>
      <c r="J4" s="21">
        <f>VLOOKUP(B4,RMS!B:E,4,FALSE)</f>
        <v>923822.21946410299</v>
      </c>
      <c r="K4" s="22">
        <f t="shared" ref="K4:K38" si="1">E4-I4</f>
        <v>-1.4738239299040288</v>
      </c>
      <c r="L4" s="22">
        <f t="shared" ref="L4:L38" si="2">G4-J4</f>
        <v>-1.9464102922938764E-2</v>
      </c>
    </row>
    <row r="5" spans="1:13" x14ac:dyDescent="0.15">
      <c r="A5" s="40"/>
      <c r="B5" s="12">
        <v>13</v>
      </c>
      <c r="C5" s="37" t="s">
        <v>7</v>
      </c>
      <c r="D5" s="37"/>
      <c r="E5" s="15">
        <f>VLOOKUP(C5,RA!B8:D39,3,0)</f>
        <v>137292.5336</v>
      </c>
      <c r="F5" s="25">
        <f>VLOOKUP(C5,RA!B9:I42,8,0)</f>
        <v>23062.920999999998</v>
      </c>
      <c r="G5" s="16">
        <f t="shared" si="0"/>
        <v>114229.61259999999</v>
      </c>
      <c r="H5" s="27">
        <f>RA!J9</f>
        <v>16.798379631621899</v>
      </c>
      <c r="I5" s="20">
        <f>VLOOKUP(B5,RMS!B:D,3,FALSE)</f>
        <v>137292.58971825099</v>
      </c>
      <c r="J5" s="21">
        <f>VLOOKUP(B5,RMS!B:E,4,FALSE)</f>
        <v>114229.613150223</v>
      </c>
      <c r="K5" s="22">
        <f t="shared" si="1"/>
        <v>-5.6118250999134034E-2</v>
      </c>
      <c r="L5" s="22">
        <f t="shared" si="2"/>
        <v>-5.5022300512064248E-4</v>
      </c>
      <c r="M5" s="34"/>
    </row>
    <row r="6" spans="1:13" x14ac:dyDescent="0.15">
      <c r="A6" s="40"/>
      <c r="B6" s="12">
        <v>14</v>
      </c>
      <c r="C6" s="37" t="s">
        <v>8</v>
      </c>
      <c r="D6" s="37"/>
      <c r="E6" s="15">
        <f>VLOOKUP(C6,RA!B10:D40,3,0)</f>
        <v>197116.72080000001</v>
      </c>
      <c r="F6" s="25">
        <f>VLOOKUP(C6,RA!B10:I43,8,0)</f>
        <v>41512.414499999999</v>
      </c>
      <c r="G6" s="16">
        <f t="shared" si="0"/>
        <v>155604.3063</v>
      </c>
      <c r="H6" s="27">
        <f>RA!J10</f>
        <v>21.059813866384101</v>
      </c>
      <c r="I6" s="20">
        <f>VLOOKUP(B6,RMS!B:D,3,FALSE)</f>
        <v>197118.96550427401</v>
      </c>
      <c r="J6" s="21">
        <f>VLOOKUP(B6,RMS!B:E,4,FALSE)</f>
        <v>155604.30656666699</v>
      </c>
      <c r="K6" s="22">
        <f>E6-I6</f>
        <v>-2.244704273995012</v>
      </c>
      <c r="L6" s="22">
        <f t="shared" si="2"/>
        <v>-2.6666698977351189E-4</v>
      </c>
      <c r="M6" s="34"/>
    </row>
    <row r="7" spans="1:13" x14ac:dyDescent="0.15">
      <c r="A7" s="40"/>
      <c r="B7" s="12">
        <v>15</v>
      </c>
      <c r="C7" s="37" t="s">
        <v>9</v>
      </c>
      <c r="D7" s="37"/>
      <c r="E7" s="15">
        <f>VLOOKUP(C7,RA!B10:D41,3,0)</f>
        <v>87403.745200000005</v>
      </c>
      <c r="F7" s="25">
        <f>VLOOKUP(C7,RA!B11:I44,8,0)</f>
        <v>8654.4166999999998</v>
      </c>
      <c r="G7" s="16">
        <f t="shared" si="0"/>
        <v>78749.328500000003</v>
      </c>
      <c r="H7" s="27">
        <f>RA!J11</f>
        <v>9.9016543057699504</v>
      </c>
      <c r="I7" s="20">
        <f>VLOOKUP(B7,RMS!B:D,3,FALSE)</f>
        <v>87403.821936752094</v>
      </c>
      <c r="J7" s="21">
        <f>VLOOKUP(B7,RMS!B:E,4,FALSE)</f>
        <v>78749.328752991496</v>
      </c>
      <c r="K7" s="22">
        <f t="shared" si="1"/>
        <v>-7.6736752089345828E-2</v>
      </c>
      <c r="L7" s="22">
        <f t="shared" si="2"/>
        <v>-2.5299149274360389E-4</v>
      </c>
      <c r="M7" s="34"/>
    </row>
    <row r="8" spans="1:13" x14ac:dyDescent="0.15">
      <c r="A8" s="40"/>
      <c r="B8" s="12">
        <v>16</v>
      </c>
      <c r="C8" s="37" t="s">
        <v>10</v>
      </c>
      <c r="D8" s="37"/>
      <c r="E8" s="15">
        <f>VLOOKUP(C8,RA!B12:D41,3,0)</f>
        <v>397753.99440000003</v>
      </c>
      <c r="F8" s="25">
        <f>VLOOKUP(C8,RA!B12:I45,8,0)</f>
        <v>-445.58569999999997</v>
      </c>
      <c r="G8" s="16">
        <f t="shared" si="0"/>
        <v>398199.58010000002</v>
      </c>
      <c r="H8" s="27">
        <f>RA!J12</f>
        <v>-0.112025449467114</v>
      </c>
      <c r="I8" s="20">
        <f>VLOOKUP(B8,RMS!B:D,3,FALSE)</f>
        <v>397754.04194273503</v>
      </c>
      <c r="J8" s="21">
        <f>VLOOKUP(B8,RMS!B:E,4,FALSE)</f>
        <v>398199.58047008503</v>
      </c>
      <c r="K8" s="22">
        <f t="shared" si="1"/>
        <v>-4.7542735002934933E-2</v>
      </c>
      <c r="L8" s="22">
        <f t="shared" si="2"/>
        <v>-3.7008500657975674E-4</v>
      </c>
      <c r="M8" s="34"/>
    </row>
    <row r="9" spans="1:13" x14ac:dyDescent="0.15">
      <c r="A9" s="40"/>
      <c r="B9" s="12">
        <v>17</v>
      </c>
      <c r="C9" s="37" t="s">
        <v>11</v>
      </c>
      <c r="D9" s="37"/>
      <c r="E9" s="15">
        <f>VLOOKUP(C9,RA!B12:D42,3,0)</f>
        <v>387318.14039999997</v>
      </c>
      <c r="F9" s="25">
        <f>VLOOKUP(C9,RA!B13:I46,8,0)</f>
        <v>49034.1322</v>
      </c>
      <c r="G9" s="16">
        <f t="shared" si="0"/>
        <v>338284.00819999998</v>
      </c>
      <c r="H9" s="27">
        <f>RA!J13</f>
        <v>12.6599110873971</v>
      </c>
      <c r="I9" s="20">
        <f>VLOOKUP(B9,RMS!B:D,3,FALSE)</f>
        <v>387318.41858974402</v>
      </c>
      <c r="J9" s="21">
        <f>VLOOKUP(B9,RMS!B:E,4,FALSE)</f>
        <v>338284.00787350402</v>
      </c>
      <c r="K9" s="22">
        <f t="shared" si="1"/>
        <v>-0.27818974404362962</v>
      </c>
      <c r="L9" s="22">
        <f t="shared" si="2"/>
        <v>3.2649596687406301E-4</v>
      </c>
      <c r="M9" s="34"/>
    </row>
    <row r="10" spans="1:13" x14ac:dyDescent="0.15">
      <c r="A10" s="40"/>
      <c r="B10" s="12">
        <v>18</v>
      </c>
      <c r="C10" s="37" t="s">
        <v>12</v>
      </c>
      <c r="D10" s="37"/>
      <c r="E10" s="15">
        <f>VLOOKUP(C10,RA!B14:D43,3,0)</f>
        <v>341888.27350000001</v>
      </c>
      <c r="F10" s="25">
        <f>VLOOKUP(C10,RA!B14:I47,8,0)</f>
        <v>30837.645</v>
      </c>
      <c r="G10" s="16">
        <f t="shared" si="0"/>
        <v>311050.62849999999</v>
      </c>
      <c r="H10" s="27">
        <f>RA!J14</f>
        <v>9.0198019032085899</v>
      </c>
      <c r="I10" s="20">
        <f>VLOOKUP(B10,RMS!B:D,3,FALSE)</f>
        <v>341888.29913247901</v>
      </c>
      <c r="J10" s="21">
        <f>VLOOKUP(B10,RMS!B:E,4,FALSE)</f>
        <v>311050.628211111</v>
      </c>
      <c r="K10" s="22">
        <f t="shared" si="1"/>
        <v>-2.5632478995248675E-2</v>
      </c>
      <c r="L10" s="22">
        <f t="shared" si="2"/>
        <v>2.8888898668810725E-4</v>
      </c>
      <c r="M10" s="34"/>
    </row>
    <row r="11" spans="1:13" x14ac:dyDescent="0.15">
      <c r="A11" s="40"/>
      <c r="B11" s="12">
        <v>19</v>
      </c>
      <c r="C11" s="37" t="s">
        <v>13</v>
      </c>
      <c r="D11" s="37"/>
      <c r="E11" s="15">
        <f>VLOOKUP(C11,RA!B14:D44,3,0)</f>
        <v>185058.12040000001</v>
      </c>
      <c r="F11" s="25">
        <f>VLOOKUP(C11,RA!B15:I48,8,0)</f>
        <v>-10197.880999999999</v>
      </c>
      <c r="G11" s="16">
        <f t="shared" si="0"/>
        <v>195256.00140000001</v>
      </c>
      <c r="H11" s="27">
        <f>RA!J15</f>
        <v>-5.5106368626015696</v>
      </c>
      <c r="I11" s="20">
        <f>VLOOKUP(B11,RMS!B:D,3,FALSE)</f>
        <v>185058.29384871799</v>
      </c>
      <c r="J11" s="21">
        <f>VLOOKUP(B11,RMS!B:E,4,FALSE)</f>
        <v>195256.00172905999</v>
      </c>
      <c r="K11" s="22">
        <f t="shared" si="1"/>
        <v>-0.17344871797831729</v>
      </c>
      <c r="L11" s="22">
        <f t="shared" si="2"/>
        <v>-3.290599852334708E-4</v>
      </c>
      <c r="M11" s="34"/>
    </row>
    <row r="12" spans="1:13" x14ac:dyDescent="0.15">
      <c r="A12" s="40"/>
      <c r="B12" s="12">
        <v>21</v>
      </c>
      <c r="C12" s="37" t="s">
        <v>14</v>
      </c>
      <c r="D12" s="37"/>
      <c r="E12" s="15">
        <f>VLOOKUP(C12,RA!B16:D45,3,0)</f>
        <v>1002719.4080000001</v>
      </c>
      <c r="F12" s="25">
        <f>VLOOKUP(C12,RA!B16:I49,8,0)</f>
        <v>12368.44</v>
      </c>
      <c r="G12" s="16">
        <f t="shared" si="0"/>
        <v>990350.96800000011</v>
      </c>
      <c r="H12" s="27">
        <f>RA!J16</f>
        <v>1.2334896384093901</v>
      </c>
      <c r="I12" s="20">
        <f>VLOOKUP(B12,RMS!B:D,3,FALSE)</f>
        <v>1002719.14310855</v>
      </c>
      <c r="J12" s="21">
        <f>VLOOKUP(B12,RMS!B:E,4,FALSE)</f>
        <v>990350.96771623904</v>
      </c>
      <c r="K12" s="22">
        <f t="shared" si="1"/>
        <v>0.2648914500605315</v>
      </c>
      <c r="L12" s="22">
        <f t="shared" si="2"/>
        <v>2.8376106638461351E-4</v>
      </c>
      <c r="M12" s="34"/>
    </row>
    <row r="13" spans="1:13" x14ac:dyDescent="0.15">
      <c r="A13" s="40"/>
      <c r="B13" s="12">
        <v>22</v>
      </c>
      <c r="C13" s="37" t="s">
        <v>15</v>
      </c>
      <c r="D13" s="37"/>
      <c r="E13" s="15">
        <f>VLOOKUP(C13,RA!B16:D46,3,0)</f>
        <v>700330.1078</v>
      </c>
      <c r="F13" s="25">
        <f>VLOOKUP(C13,RA!B17:I50,8,0)</f>
        <v>66588.246400000004</v>
      </c>
      <c r="G13" s="16">
        <f t="shared" si="0"/>
        <v>633741.86140000005</v>
      </c>
      <c r="H13" s="27">
        <f>RA!J17</f>
        <v>9.5081227635891192</v>
      </c>
      <c r="I13" s="20">
        <f>VLOOKUP(B13,RMS!B:D,3,FALSE)</f>
        <v>700330.25994615396</v>
      </c>
      <c r="J13" s="21">
        <f>VLOOKUP(B13,RMS!B:E,4,FALSE)</f>
        <v>633741.86088632501</v>
      </c>
      <c r="K13" s="22">
        <f t="shared" si="1"/>
        <v>-0.15214615396689624</v>
      </c>
      <c r="L13" s="22">
        <f t="shared" si="2"/>
        <v>5.1367504056543112E-4</v>
      </c>
      <c r="M13" s="34"/>
    </row>
    <row r="14" spans="1:13" x14ac:dyDescent="0.15">
      <c r="A14" s="40"/>
      <c r="B14" s="12">
        <v>23</v>
      </c>
      <c r="C14" s="37" t="s">
        <v>16</v>
      </c>
      <c r="D14" s="37"/>
      <c r="E14" s="15">
        <f>VLOOKUP(C14,RA!B18:D47,3,0)</f>
        <v>5121276.3469000002</v>
      </c>
      <c r="F14" s="25">
        <f>VLOOKUP(C14,RA!B18:I51,8,0)</f>
        <v>-97705.380099999995</v>
      </c>
      <c r="G14" s="16">
        <f t="shared" si="0"/>
        <v>5218981.727</v>
      </c>
      <c r="H14" s="27">
        <f>RA!J18</f>
        <v>-1.9078326081571999</v>
      </c>
      <c r="I14" s="20">
        <f>VLOOKUP(B14,RMS!B:D,3,FALSE)</f>
        <v>5121276.3952239295</v>
      </c>
      <c r="J14" s="21">
        <f>VLOOKUP(B14,RMS!B:E,4,FALSE)</f>
        <v>5218981.68456838</v>
      </c>
      <c r="K14" s="22">
        <f t="shared" si="1"/>
        <v>-4.8323929309844971E-2</v>
      </c>
      <c r="L14" s="22">
        <f t="shared" si="2"/>
        <v>4.2431619949638844E-2</v>
      </c>
      <c r="M14" s="34"/>
    </row>
    <row r="15" spans="1:13" x14ac:dyDescent="0.15">
      <c r="A15" s="40"/>
      <c r="B15" s="12">
        <v>24</v>
      </c>
      <c r="C15" s="37" t="s">
        <v>17</v>
      </c>
      <c r="D15" s="37"/>
      <c r="E15" s="15">
        <f>VLOOKUP(C15,RA!B18:D48,3,0)</f>
        <v>888470.44830000005</v>
      </c>
      <c r="F15" s="25">
        <f>VLOOKUP(C15,RA!B19:I52,8,0)</f>
        <v>53786.680999999997</v>
      </c>
      <c r="G15" s="16">
        <f t="shared" si="0"/>
        <v>834683.76730000007</v>
      </c>
      <c r="H15" s="27">
        <f>RA!J19</f>
        <v>6.0538514368053002</v>
      </c>
      <c r="I15" s="20">
        <f>VLOOKUP(B15,RMS!B:D,3,FALSE)</f>
        <v>888470.61615470098</v>
      </c>
      <c r="J15" s="21">
        <f>VLOOKUP(B15,RMS!B:E,4,FALSE)</f>
        <v>834683.76398119703</v>
      </c>
      <c r="K15" s="22">
        <f t="shared" si="1"/>
        <v>-0.16785470093600452</v>
      </c>
      <c r="L15" s="22">
        <f t="shared" si="2"/>
        <v>3.3188030356541276E-3</v>
      </c>
      <c r="M15" s="34"/>
    </row>
    <row r="16" spans="1:13" x14ac:dyDescent="0.15">
      <c r="A16" s="40"/>
      <c r="B16" s="12">
        <v>25</v>
      </c>
      <c r="C16" s="37" t="s">
        <v>18</v>
      </c>
      <c r="D16" s="37"/>
      <c r="E16" s="15">
        <f>VLOOKUP(C16,RA!B20:D49,3,0)</f>
        <v>1517362.8801</v>
      </c>
      <c r="F16" s="25">
        <f>VLOOKUP(C16,RA!B20:I53,8,0)</f>
        <v>96543.834400000007</v>
      </c>
      <c r="G16" s="16">
        <f t="shared" si="0"/>
        <v>1420819.0456999999</v>
      </c>
      <c r="H16" s="27">
        <f>RA!J20</f>
        <v>6.3626068402067002</v>
      </c>
      <c r="I16" s="20">
        <f>VLOOKUP(B16,RMS!B:D,3,FALSE)</f>
        <v>1517363.0260000001</v>
      </c>
      <c r="J16" s="21">
        <f>VLOOKUP(B16,RMS!B:E,4,FALSE)</f>
        <v>1420819.0456999999</v>
      </c>
      <c r="K16" s="22">
        <f t="shared" si="1"/>
        <v>-0.14590000011958182</v>
      </c>
      <c r="L16" s="22">
        <f t="shared" si="2"/>
        <v>0</v>
      </c>
      <c r="M16" s="34"/>
    </row>
    <row r="17" spans="1:13" x14ac:dyDescent="0.15">
      <c r="A17" s="40"/>
      <c r="B17" s="12">
        <v>26</v>
      </c>
      <c r="C17" s="37" t="s">
        <v>19</v>
      </c>
      <c r="D17" s="37"/>
      <c r="E17" s="15">
        <f>VLOOKUP(C17,RA!B20:D50,3,0)</f>
        <v>504798.21950000001</v>
      </c>
      <c r="F17" s="25">
        <f>VLOOKUP(C17,RA!B21:I54,8,0)</f>
        <v>57101.349499999997</v>
      </c>
      <c r="G17" s="16">
        <f t="shared" si="0"/>
        <v>447696.87</v>
      </c>
      <c r="H17" s="27">
        <f>RA!J21</f>
        <v>11.3117176911913</v>
      </c>
      <c r="I17" s="20">
        <f>VLOOKUP(B17,RMS!B:D,3,FALSE)</f>
        <v>504797.71648102999</v>
      </c>
      <c r="J17" s="21">
        <f>VLOOKUP(B17,RMS!B:E,4,FALSE)</f>
        <v>447696.87001055898</v>
      </c>
      <c r="K17" s="22">
        <f t="shared" si="1"/>
        <v>0.50301897001918405</v>
      </c>
      <c r="L17" s="22">
        <f t="shared" si="2"/>
        <v>-1.0558986105024815E-5</v>
      </c>
      <c r="M17" s="34"/>
    </row>
    <row r="18" spans="1:13" x14ac:dyDescent="0.15">
      <c r="A18" s="40"/>
      <c r="B18" s="12">
        <v>27</v>
      </c>
      <c r="C18" s="37" t="s">
        <v>20</v>
      </c>
      <c r="D18" s="37"/>
      <c r="E18" s="15">
        <f>VLOOKUP(C18,RA!B22:D51,3,0)</f>
        <v>1473277.6629999999</v>
      </c>
      <c r="F18" s="25">
        <f>VLOOKUP(C18,RA!B22:I55,8,0)</f>
        <v>174299.45329999999</v>
      </c>
      <c r="G18" s="16">
        <f t="shared" si="0"/>
        <v>1298978.2097</v>
      </c>
      <c r="H18" s="27">
        <f>RA!J22</f>
        <v>11.8307266632332</v>
      </c>
      <c r="I18" s="20">
        <f>VLOOKUP(B18,RMS!B:D,3,FALSE)</f>
        <v>1473279.2382</v>
      </c>
      <c r="J18" s="21">
        <f>VLOOKUP(B18,RMS!B:E,4,FALSE)</f>
        <v>1298978.2058000001</v>
      </c>
      <c r="K18" s="22">
        <f t="shared" si="1"/>
        <v>-1.5752000000793487</v>
      </c>
      <c r="L18" s="22">
        <f t="shared" si="2"/>
        <v>3.8999998942017555E-3</v>
      </c>
      <c r="M18" s="34"/>
    </row>
    <row r="19" spans="1:13" x14ac:dyDescent="0.15">
      <c r="A19" s="40"/>
      <c r="B19" s="12">
        <v>29</v>
      </c>
      <c r="C19" s="37" t="s">
        <v>21</v>
      </c>
      <c r="D19" s="37"/>
      <c r="E19" s="15">
        <f>VLOOKUP(C19,RA!B22:D52,3,0)</f>
        <v>3157784.8509999998</v>
      </c>
      <c r="F19" s="25">
        <f>VLOOKUP(C19,RA!B23:I56,8,0)</f>
        <v>310716.29259999999</v>
      </c>
      <c r="G19" s="16">
        <f t="shared" si="0"/>
        <v>2847068.5584</v>
      </c>
      <c r="H19" s="27">
        <f>RA!J23</f>
        <v>9.8396916592212804</v>
      </c>
      <c r="I19" s="20">
        <f>VLOOKUP(B19,RMS!B:D,3,FALSE)</f>
        <v>3157787.4836094002</v>
      </c>
      <c r="J19" s="21">
        <f>VLOOKUP(B19,RMS!B:E,4,FALSE)</f>
        <v>2847068.59901453</v>
      </c>
      <c r="K19" s="22">
        <f t="shared" si="1"/>
        <v>-2.6326094004325569</v>
      </c>
      <c r="L19" s="22">
        <f t="shared" si="2"/>
        <v>-4.0614529978483915E-2</v>
      </c>
      <c r="M19" s="34"/>
    </row>
    <row r="20" spans="1:13" x14ac:dyDescent="0.15">
      <c r="A20" s="40"/>
      <c r="B20" s="12">
        <v>31</v>
      </c>
      <c r="C20" s="37" t="s">
        <v>22</v>
      </c>
      <c r="D20" s="37"/>
      <c r="E20" s="15">
        <f>VLOOKUP(C20,RA!B24:D53,3,0)</f>
        <v>385177.2635</v>
      </c>
      <c r="F20" s="25">
        <f>VLOOKUP(C20,RA!B24:I57,8,0)</f>
        <v>60981.791899999997</v>
      </c>
      <c r="G20" s="16">
        <f t="shared" si="0"/>
        <v>324195.47159999999</v>
      </c>
      <c r="H20" s="27">
        <f>RA!J24</f>
        <v>15.8321369610125</v>
      </c>
      <c r="I20" s="20">
        <f>VLOOKUP(B20,RMS!B:D,3,FALSE)</f>
        <v>385177.24576702202</v>
      </c>
      <c r="J20" s="21">
        <f>VLOOKUP(B20,RMS!B:E,4,FALSE)</f>
        <v>324195.47627835802</v>
      </c>
      <c r="K20" s="22">
        <f t="shared" si="1"/>
        <v>1.7732977983541787E-2</v>
      </c>
      <c r="L20" s="22">
        <f t="shared" si="2"/>
        <v>-4.6783580328337848E-3</v>
      </c>
      <c r="M20" s="34"/>
    </row>
    <row r="21" spans="1:13" x14ac:dyDescent="0.15">
      <c r="A21" s="40"/>
      <c r="B21" s="12">
        <v>32</v>
      </c>
      <c r="C21" s="37" t="s">
        <v>23</v>
      </c>
      <c r="D21" s="37"/>
      <c r="E21" s="15">
        <f>VLOOKUP(C21,RA!B24:D54,3,0)</f>
        <v>909164.00829999999</v>
      </c>
      <c r="F21" s="25">
        <f>VLOOKUP(C21,RA!B25:I58,8,0)</f>
        <v>-45714.03</v>
      </c>
      <c r="G21" s="16">
        <f t="shared" si="0"/>
        <v>954878.03830000001</v>
      </c>
      <c r="H21" s="27">
        <f>RA!J25</f>
        <v>-5.0281389917181603</v>
      </c>
      <c r="I21" s="20">
        <f>VLOOKUP(B21,RMS!B:D,3,FALSE)</f>
        <v>909164.00115209096</v>
      </c>
      <c r="J21" s="21">
        <f>VLOOKUP(B21,RMS!B:E,4,FALSE)</f>
        <v>954879.13523293298</v>
      </c>
      <c r="K21" s="22">
        <f t="shared" si="1"/>
        <v>7.1479090256616473E-3</v>
      </c>
      <c r="L21" s="22">
        <f t="shared" si="2"/>
        <v>-1.0969329329673201</v>
      </c>
      <c r="M21" s="34"/>
    </row>
    <row r="22" spans="1:13" x14ac:dyDescent="0.15">
      <c r="A22" s="40"/>
      <c r="B22" s="12">
        <v>33</v>
      </c>
      <c r="C22" s="37" t="s">
        <v>24</v>
      </c>
      <c r="D22" s="37"/>
      <c r="E22" s="15">
        <f>VLOOKUP(C22,RA!B26:D55,3,0)</f>
        <v>790060.09950000001</v>
      </c>
      <c r="F22" s="25">
        <f>VLOOKUP(C22,RA!B26:I59,8,0)</f>
        <v>178435.14989999999</v>
      </c>
      <c r="G22" s="16">
        <f t="shared" si="0"/>
        <v>611624.94960000005</v>
      </c>
      <c r="H22" s="27">
        <f>RA!J26</f>
        <v>22.585009673685001</v>
      </c>
      <c r="I22" s="20">
        <f>VLOOKUP(B22,RMS!B:D,3,FALSE)</f>
        <v>790060.04742736602</v>
      </c>
      <c r="J22" s="21">
        <f>VLOOKUP(B22,RMS!B:E,4,FALSE)</f>
        <v>611624.95156655705</v>
      </c>
      <c r="K22" s="22">
        <f t="shared" si="1"/>
        <v>5.2072633989155293E-2</v>
      </c>
      <c r="L22" s="22">
        <f t="shared" si="2"/>
        <v>-1.9665569998323917E-3</v>
      </c>
      <c r="M22" s="34"/>
    </row>
    <row r="23" spans="1:13" x14ac:dyDescent="0.15">
      <c r="A23" s="40"/>
      <c r="B23" s="12">
        <v>34</v>
      </c>
      <c r="C23" s="37" t="s">
        <v>25</v>
      </c>
      <c r="D23" s="37"/>
      <c r="E23" s="15">
        <f>VLOOKUP(C23,RA!B26:D56,3,0)</f>
        <v>310596.27510000003</v>
      </c>
      <c r="F23" s="25">
        <f>VLOOKUP(C23,RA!B27:I60,8,0)</f>
        <v>83984.888800000001</v>
      </c>
      <c r="G23" s="16">
        <f t="shared" si="0"/>
        <v>226611.38630000001</v>
      </c>
      <c r="H23" s="27">
        <f>RA!J27</f>
        <v>27.039889249463801</v>
      </c>
      <c r="I23" s="20">
        <f>VLOOKUP(B23,RMS!B:D,3,FALSE)</f>
        <v>310596.24919198197</v>
      </c>
      <c r="J23" s="21">
        <f>VLOOKUP(B23,RMS!B:E,4,FALSE)</f>
        <v>226611.39913647401</v>
      </c>
      <c r="K23" s="22">
        <f t="shared" si="1"/>
        <v>2.5908018054906279E-2</v>
      </c>
      <c r="L23" s="22">
        <f t="shared" si="2"/>
        <v>-1.2836473993957043E-2</v>
      </c>
      <c r="M23" s="34"/>
    </row>
    <row r="24" spans="1:13" x14ac:dyDescent="0.15">
      <c r="A24" s="40"/>
      <c r="B24" s="12">
        <v>35</v>
      </c>
      <c r="C24" s="37" t="s">
        <v>26</v>
      </c>
      <c r="D24" s="37"/>
      <c r="E24" s="15">
        <f>VLOOKUP(C24,RA!B28:D57,3,0)</f>
        <v>2460929.3807999999</v>
      </c>
      <c r="F24" s="25">
        <f>VLOOKUP(C24,RA!B28:I61,8,0)</f>
        <v>-202920.86300000001</v>
      </c>
      <c r="G24" s="16">
        <f t="shared" si="0"/>
        <v>2663850.2437999998</v>
      </c>
      <c r="H24" s="27">
        <f>RA!J28</f>
        <v>-8.2457003676405503</v>
      </c>
      <c r="I24" s="20">
        <f>VLOOKUP(B24,RMS!B:D,3,FALSE)</f>
        <v>2460929.3782761102</v>
      </c>
      <c r="J24" s="21">
        <f>VLOOKUP(B24,RMS!B:E,4,FALSE)</f>
        <v>2663850.2298522098</v>
      </c>
      <c r="K24" s="22">
        <f t="shared" si="1"/>
        <v>2.5238897651433945E-3</v>
      </c>
      <c r="L24" s="22">
        <f t="shared" si="2"/>
        <v>1.3947790022939444E-2</v>
      </c>
      <c r="M24" s="34"/>
    </row>
    <row r="25" spans="1:13" x14ac:dyDescent="0.15">
      <c r="A25" s="40"/>
      <c r="B25" s="12">
        <v>36</v>
      </c>
      <c r="C25" s="37" t="s">
        <v>27</v>
      </c>
      <c r="D25" s="37"/>
      <c r="E25" s="15">
        <f>VLOOKUP(C25,RA!B28:D58,3,0)</f>
        <v>767042.56799999997</v>
      </c>
      <c r="F25" s="25">
        <f>VLOOKUP(C25,RA!B29:I62,8,0)</f>
        <v>118982.60679999999</v>
      </c>
      <c r="G25" s="16">
        <f t="shared" si="0"/>
        <v>648059.96120000002</v>
      </c>
      <c r="H25" s="27">
        <f>RA!J29</f>
        <v>15.511864890398099</v>
      </c>
      <c r="I25" s="20">
        <f>VLOOKUP(B25,RMS!B:D,3,FALSE)</f>
        <v>767042.56492920395</v>
      </c>
      <c r="J25" s="21">
        <f>VLOOKUP(B25,RMS!B:E,4,FALSE)</f>
        <v>648059.92807523301</v>
      </c>
      <c r="K25" s="22">
        <f t="shared" si="1"/>
        <v>3.0707960249856114E-3</v>
      </c>
      <c r="L25" s="22">
        <f t="shared" si="2"/>
        <v>3.3124767011031508E-2</v>
      </c>
      <c r="M25" s="34"/>
    </row>
    <row r="26" spans="1:13" x14ac:dyDescent="0.15">
      <c r="A26" s="40"/>
      <c r="B26" s="12">
        <v>37</v>
      </c>
      <c r="C26" s="37" t="s">
        <v>28</v>
      </c>
      <c r="D26" s="37"/>
      <c r="E26" s="15">
        <f>VLOOKUP(C26,RA!B30:D59,3,0)</f>
        <v>1109506.0364999999</v>
      </c>
      <c r="F26" s="25">
        <f>VLOOKUP(C26,RA!B30:I63,8,0)</f>
        <v>142637.40299999999</v>
      </c>
      <c r="G26" s="16">
        <f t="shared" si="0"/>
        <v>966868.6335</v>
      </c>
      <c r="H26" s="27">
        <f>RA!J30</f>
        <v>12.8559375350456</v>
      </c>
      <c r="I26" s="20">
        <f>VLOOKUP(B26,RMS!B:D,3,FALSE)</f>
        <v>1109506.03725751</v>
      </c>
      <c r="J26" s="21">
        <f>VLOOKUP(B26,RMS!B:E,4,FALSE)</f>
        <v>966868.631991865</v>
      </c>
      <c r="K26" s="22">
        <f t="shared" si="1"/>
        <v>-7.5751007534563541E-4</v>
      </c>
      <c r="L26" s="22">
        <f t="shared" si="2"/>
        <v>1.5081349993124604E-3</v>
      </c>
      <c r="M26" s="34"/>
    </row>
    <row r="27" spans="1:13" x14ac:dyDescent="0.15">
      <c r="A27" s="40"/>
      <c r="B27" s="12">
        <v>38</v>
      </c>
      <c r="C27" s="37" t="s">
        <v>29</v>
      </c>
      <c r="D27" s="37"/>
      <c r="E27" s="15">
        <f>VLOOKUP(C27,RA!B30:D60,3,0)</f>
        <v>933503.31310000003</v>
      </c>
      <c r="F27" s="25">
        <f>VLOOKUP(C27,RA!B31:I64,8,0)</f>
        <v>36091.091999999997</v>
      </c>
      <c r="G27" s="16">
        <f t="shared" si="0"/>
        <v>897412.22110000008</v>
      </c>
      <c r="H27" s="27">
        <f>RA!J31</f>
        <v>3.86619859764052</v>
      </c>
      <c r="I27" s="20">
        <f>VLOOKUP(B27,RMS!B:D,3,FALSE)</f>
        <v>933503.20883716794</v>
      </c>
      <c r="J27" s="21">
        <f>VLOOKUP(B27,RMS!B:E,4,FALSE)</f>
        <v>897412.18125663698</v>
      </c>
      <c r="K27" s="22">
        <f t="shared" si="1"/>
        <v>0.10426283208653331</v>
      </c>
      <c r="L27" s="22">
        <f t="shared" si="2"/>
        <v>3.984336310531944E-2</v>
      </c>
      <c r="M27" s="34"/>
    </row>
    <row r="28" spans="1:13" x14ac:dyDescent="0.15">
      <c r="A28" s="40"/>
      <c r="B28" s="12">
        <v>39</v>
      </c>
      <c r="C28" s="37" t="s">
        <v>30</v>
      </c>
      <c r="D28" s="37"/>
      <c r="E28" s="15">
        <f>VLOOKUP(C28,RA!B32:D61,3,0)</f>
        <v>138726.2352</v>
      </c>
      <c r="F28" s="25">
        <f>VLOOKUP(C28,RA!B32:I65,8,0)</f>
        <v>39205.392099999997</v>
      </c>
      <c r="G28" s="16">
        <f t="shared" si="0"/>
        <v>99520.843099999998</v>
      </c>
      <c r="H28" s="27">
        <f>RA!J32</f>
        <v>28.260978929816702</v>
      </c>
      <c r="I28" s="20">
        <f>VLOOKUP(B28,RMS!B:D,3,FALSE)</f>
        <v>138726.133774321</v>
      </c>
      <c r="J28" s="21">
        <f>VLOOKUP(B28,RMS!B:E,4,FALSE)</f>
        <v>99520.836926243705</v>
      </c>
      <c r="K28" s="22">
        <f t="shared" si="1"/>
        <v>0.10142567899310961</v>
      </c>
      <c r="L28" s="22">
        <f t="shared" si="2"/>
        <v>6.1737562937196344E-3</v>
      </c>
      <c r="M28" s="34"/>
    </row>
    <row r="29" spans="1:13" x14ac:dyDescent="0.15">
      <c r="A29" s="40"/>
      <c r="B29" s="12">
        <v>40</v>
      </c>
      <c r="C29" s="37" t="s">
        <v>31</v>
      </c>
      <c r="D29" s="37"/>
      <c r="E29" s="15">
        <f>VLOOKUP(C29,RA!B32:D62,3,0)</f>
        <v>0</v>
      </c>
      <c r="F29" s="25">
        <f>VLOOKUP(C29,RA!B33:I66,8,0)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x14ac:dyDescent="0.15">
      <c r="A30" s="40"/>
      <c r="B30" s="12">
        <v>42</v>
      </c>
      <c r="C30" s="37" t="s">
        <v>32</v>
      </c>
      <c r="D30" s="37"/>
      <c r="E30" s="15">
        <f>VLOOKUP(C30,RA!B34:D64,3,0)</f>
        <v>294836.40490000002</v>
      </c>
      <c r="F30" s="25">
        <f>VLOOKUP(C30,RA!B34:I68,8,0)</f>
        <v>26286.687300000001</v>
      </c>
      <c r="G30" s="16">
        <f t="shared" si="0"/>
        <v>268549.71760000003</v>
      </c>
      <c r="H30" s="27">
        <f>RA!J34</f>
        <v>8.9156857372873208</v>
      </c>
      <c r="I30" s="20">
        <f>VLOOKUP(B30,RMS!B:D,3,FALSE)</f>
        <v>294836.40340000001</v>
      </c>
      <c r="J30" s="21">
        <f>VLOOKUP(B30,RMS!B:E,4,FALSE)</f>
        <v>268549.71110000001</v>
      </c>
      <c r="K30" s="22">
        <f t="shared" si="1"/>
        <v>1.500000013038516E-3</v>
      </c>
      <c r="L30" s="22">
        <f t="shared" si="2"/>
        <v>6.5000000176951289E-3</v>
      </c>
      <c r="M30" s="34"/>
    </row>
    <row r="31" spans="1:13" x14ac:dyDescent="0.15">
      <c r="A31" s="40"/>
      <c r="B31" s="12">
        <v>71</v>
      </c>
      <c r="C31" s="37" t="s">
        <v>36</v>
      </c>
      <c r="D31" s="37"/>
      <c r="E31" s="15">
        <f>VLOOKUP(C31,RA!B35:D65,3,0)</f>
        <v>0</v>
      </c>
      <c r="F31" s="25">
        <f>VLOOKUP(C31,RA!B35:I69,8,0)</f>
        <v>0</v>
      </c>
      <c r="G31" s="16">
        <f t="shared" si="0"/>
        <v>0</v>
      </c>
      <c r="H31" s="27">
        <f>RA!J35</f>
        <v>0</v>
      </c>
      <c r="I31" s="20">
        <v>0</v>
      </c>
      <c r="J31" s="21">
        <v>0</v>
      </c>
      <c r="K31" s="22">
        <f t="shared" si="1"/>
        <v>0</v>
      </c>
      <c r="L31" s="22">
        <f t="shared" si="2"/>
        <v>0</v>
      </c>
      <c r="M31" s="34"/>
    </row>
    <row r="32" spans="1:13" x14ac:dyDescent="0.15">
      <c r="A32" s="40"/>
      <c r="B32" s="12">
        <v>72</v>
      </c>
      <c r="C32" s="37" t="s">
        <v>37</v>
      </c>
      <c r="D32" s="37"/>
      <c r="E32" s="15">
        <f>VLOOKUP(C32,RA!B36:D66,3,0)</f>
        <v>0</v>
      </c>
      <c r="F32" s="25">
        <f>VLOOKUP(C32,RA!B36:I70,8,0)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0"/>
      <c r="B33" s="12">
        <v>73</v>
      </c>
      <c r="C33" s="37" t="s">
        <v>38</v>
      </c>
      <c r="D33" s="37"/>
      <c r="E33" s="15">
        <f>VLOOKUP(C33,RA!B37:D67,3,0)</f>
        <v>0</v>
      </c>
      <c r="F33" s="25">
        <f>VLOOKUP(C33,RA!B37:I71,8,0)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0"/>
      <c r="B34" s="12">
        <v>75</v>
      </c>
      <c r="C34" s="37" t="s">
        <v>33</v>
      </c>
      <c r="D34" s="37"/>
      <c r="E34" s="15">
        <f>VLOOKUP(C34,RA!B8:D68,3,0)</f>
        <v>262819.23139999999</v>
      </c>
      <c r="F34" s="25">
        <f>VLOOKUP(C34,RA!B8:I72,8,0)</f>
        <v>13217.811299999999</v>
      </c>
      <c r="G34" s="16">
        <f t="shared" si="0"/>
        <v>249601.42009999999</v>
      </c>
      <c r="H34" s="27">
        <f>RA!J38</f>
        <v>5.0292405276397201</v>
      </c>
      <c r="I34" s="20">
        <f>VLOOKUP(B34,RMS!B:D,3,FALSE)</f>
        <v>262819.23077692301</v>
      </c>
      <c r="J34" s="21">
        <f>VLOOKUP(B34,RMS!B:E,4,FALSE)</f>
        <v>249601.42042735001</v>
      </c>
      <c r="K34" s="22">
        <f t="shared" si="1"/>
        <v>6.2307697953656316E-4</v>
      </c>
      <c r="L34" s="22">
        <f t="shared" si="2"/>
        <v>-3.2735001877881587E-4</v>
      </c>
      <c r="M34" s="34"/>
    </row>
    <row r="35" spans="1:13" x14ac:dyDescent="0.15">
      <c r="A35" s="40"/>
      <c r="B35" s="12">
        <v>76</v>
      </c>
      <c r="C35" s="37" t="s">
        <v>34</v>
      </c>
      <c r="D35" s="37"/>
      <c r="E35" s="15">
        <f>VLOOKUP(C35,RA!B8:D69,3,0)</f>
        <v>630923.88919999998</v>
      </c>
      <c r="F35" s="25">
        <f>VLOOKUP(C35,RA!B8:I73,8,0)</f>
        <v>44379.818899999998</v>
      </c>
      <c r="G35" s="16">
        <f t="shared" si="0"/>
        <v>586544.07030000002</v>
      </c>
      <c r="H35" s="27">
        <f>RA!J39</f>
        <v>7.0341002551469103</v>
      </c>
      <c r="I35" s="20">
        <f>VLOOKUP(B35,RMS!B:D,3,FALSE)</f>
        <v>630923.878995726</v>
      </c>
      <c r="J35" s="21">
        <f>VLOOKUP(B35,RMS!B:E,4,FALSE)</f>
        <v>586544.06725299102</v>
      </c>
      <c r="K35" s="22">
        <f t="shared" si="1"/>
        <v>1.0204273974522948E-2</v>
      </c>
      <c r="L35" s="22">
        <f t="shared" si="2"/>
        <v>3.0470089986920357E-3</v>
      </c>
      <c r="M35" s="34"/>
    </row>
    <row r="36" spans="1:13" x14ac:dyDescent="0.15">
      <c r="A36" s="40"/>
      <c r="B36" s="12">
        <v>77</v>
      </c>
      <c r="C36" s="37" t="s">
        <v>39</v>
      </c>
      <c r="D36" s="37"/>
      <c r="E36" s="15">
        <f>VLOOKUP(C36,RA!B9:D70,3,0)</f>
        <v>0</v>
      </c>
      <c r="F36" s="25">
        <f>VLOOKUP(C36,RA!B9:I74,8,0)</f>
        <v>0</v>
      </c>
      <c r="G36" s="16">
        <f t="shared" si="0"/>
        <v>0</v>
      </c>
      <c r="H36" s="27">
        <f>RA!J40</f>
        <v>0</v>
      </c>
      <c r="I36" s="20">
        <v>0</v>
      </c>
      <c r="J36" s="21">
        <v>0</v>
      </c>
      <c r="K36" s="22">
        <f t="shared" si="1"/>
        <v>0</v>
      </c>
      <c r="L36" s="22">
        <f t="shared" si="2"/>
        <v>0</v>
      </c>
      <c r="M36" s="34"/>
    </row>
    <row r="37" spans="1:13" x14ac:dyDescent="0.15">
      <c r="A37" s="40"/>
      <c r="B37" s="12">
        <v>78</v>
      </c>
      <c r="C37" s="37" t="s">
        <v>40</v>
      </c>
      <c r="D37" s="37"/>
      <c r="E37" s="15">
        <f>VLOOKUP(C37,RA!B10:D71,3,0)</f>
        <v>0</v>
      </c>
      <c r="F37" s="25">
        <f>VLOOKUP(C37,RA!B10:I75,8,0)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4"/>
    </row>
    <row r="38" spans="1:13" x14ac:dyDescent="0.15">
      <c r="A38" s="40"/>
      <c r="B38" s="12">
        <v>99</v>
      </c>
      <c r="C38" s="37" t="s">
        <v>35</v>
      </c>
      <c r="D38" s="37"/>
      <c r="E38" s="15">
        <f>VLOOKUP(C38,RA!B8:D72,3,0)</f>
        <v>9352.7041000000008</v>
      </c>
      <c r="F38" s="25">
        <f>VLOOKUP(C38,RA!B8:I76,8,0)</f>
        <v>1301.2302</v>
      </c>
      <c r="G38" s="16">
        <f t="shared" si="0"/>
        <v>8051.4739000000009</v>
      </c>
      <c r="H38" s="27" t="e">
        <f>RA!#REF!</f>
        <v>#REF!</v>
      </c>
      <c r="I38" s="20">
        <f>VLOOKUP(B38,RMS!B:D,3,FALSE)</f>
        <v>9352.7040314650894</v>
      </c>
      <c r="J38" s="21">
        <f>VLOOKUP(B38,RMS!B:E,4,FALSE)</f>
        <v>8051.4737160577897</v>
      </c>
      <c r="K38" s="22">
        <f t="shared" si="1"/>
        <v>6.8534911406459287E-5</v>
      </c>
      <c r="L38" s="22">
        <f t="shared" si="2"/>
        <v>1.8394221115158871E-4</v>
      </c>
      <c r="M38" s="34"/>
    </row>
  </sheetData>
  <mergeCells count="38"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8"/>
    <mergeCell ref="C30:D30"/>
    <mergeCell ref="C31:D31"/>
    <mergeCell ref="C32:D32"/>
    <mergeCell ref="C33:D33"/>
    <mergeCell ref="C34:D34"/>
    <mergeCell ref="C35:D35"/>
    <mergeCell ref="C36:D36"/>
    <mergeCell ref="C38:D38"/>
    <mergeCell ref="C37:D37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2"/>
  <sheetViews>
    <sheetView workbookViewId="0">
      <selection sqref="A1:W42"/>
    </sheetView>
  </sheetViews>
  <sheetFormatPr defaultRowHeight="11.25" x14ac:dyDescent="0.15"/>
  <cols>
    <col min="1" max="1" width="7" style="35" customWidth="1"/>
    <col min="2" max="3" width="9" style="35"/>
    <col min="4" max="5" width="11.5" style="35" bestFit="1" customWidth="1"/>
    <col min="6" max="7" width="12.25" style="35" bestFit="1" customWidth="1"/>
    <col min="8" max="8" width="9" style="35"/>
    <col min="9" max="9" width="12.25" style="35" bestFit="1" customWidth="1"/>
    <col min="10" max="10" width="9" style="35"/>
    <col min="11" max="11" width="12.25" style="35" bestFit="1" customWidth="1"/>
    <col min="12" max="12" width="10.5" style="35" bestFit="1" customWidth="1"/>
    <col min="13" max="13" width="12.25" style="35" bestFit="1" customWidth="1"/>
    <col min="14" max="15" width="13.875" style="35" bestFit="1" customWidth="1"/>
    <col min="16" max="17" width="9.25" style="35" bestFit="1" customWidth="1"/>
    <col min="18" max="18" width="10.5" style="35" bestFit="1" customWidth="1"/>
    <col min="19" max="20" width="9" style="35"/>
    <col min="21" max="21" width="10.5" style="35" bestFit="1" customWidth="1"/>
    <col min="22" max="22" width="36" style="35" bestFit="1" customWidth="1"/>
    <col min="23" max="16384" width="9" style="35"/>
  </cols>
  <sheetData>
    <row r="1" spans="1:23" ht="12.75" x14ac:dyDescent="0.2">
      <c r="A1" s="51"/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5" t="s">
        <v>46</v>
      </c>
      <c r="W1" s="49"/>
    </row>
    <row r="2" spans="1:23" ht="12.75" x14ac:dyDescent="0.2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5"/>
      <c r="W2" s="49"/>
    </row>
    <row r="3" spans="1:23" ht="23.25" thickBot="1" x14ac:dyDescent="0.2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6" t="s">
        <v>47</v>
      </c>
      <c r="W3" s="49"/>
    </row>
    <row r="4" spans="1:23" ht="15" thickTop="1" thickBot="1" x14ac:dyDescent="0.2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4"/>
      <c r="W4" s="49"/>
    </row>
    <row r="5" spans="1:23" ht="15" thickTop="1" thickBot="1" x14ac:dyDescent="0.25">
      <c r="A5" s="57"/>
      <c r="B5" s="58"/>
      <c r="C5" s="59"/>
      <c r="D5" s="60" t="s">
        <v>0</v>
      </c>
      <c r="E5" s="60" t="s">
        <v>59</v>
      </c>
      <c r="F5" s="60" t="s">
        <v>60</v>
      </c>
      <c r="G5" s="60" t="s">
        <v>48</v>
      </c>
      <c r="H5" s="60" t="s">
        <v>49</v>
      </c>
      <c r="I5" s="60" t="s">
        <v>1</v>
      </c>
      <c r="J5" s="60" t="s">
        <v>2</v>
      </c>
      <c r="K5" s="60" t="s">
        <v>50</v>
      </c>
      <c r="L5" s="60" t="s">
        <v>51</v>
      </c>
      <c r="M5" s="60" t="s">
        <v>52</v>
      </c>
      <c r="N5" s="60" t="s">
        <v>53</v>
      </c>
      <c r="O5" s="60" t="s">
        <v>54</v>
      </c>
      <c r="P5" s="60" t="s">
        <v>61</v>
      </c>
      <c r="Q5" s="60" t="s">
        <v>62</v>
      </c>
      <c r="R5" s="60" t="s">
        <v>55</v>
      </c>
      <c r="S5" s="60" t="s">
        <v>56</v>
      </c>
      <c r="T5" s="60" t="s">
        <v>57</v>
      </c>
      <c r="U5" s="61" t="s">
        <v>58</v>
      </c>
      <c r="V5" s="54"/>
      <c r="W5" s="54"/>
    </row>
    <row r="6" spans="1:23" ht="14.25" thickBot="1" x14ac:dyDescent="0.2">
      <c r="A6" s="62" t="s">
        <v>3</v>
      </c>
      <c r="B6" s="48" t="s">
        <v>4</v>
      </c>
      <c r="C6" s="47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3"/>
      <c r="V6" s="54"/>
      <c r="W6" s="54"/>
    </row>
    <row r="7" spans="1:23" ht="14.25" thickBot="1" x14ac:dyDescent="0.2">
      <c r="A7" s="53" t="s">
        <v>5</v>
      </c>
      <c r="B7" s="42"/>
      <c r="C7" s="43"/>
      <c r="D7" s="64">
        <v>26222691.141800001</v>
      </c>
      <c r="E7" s="64">
        <v>22983895</v>
      </c>
      <c r="F7" s="65">
        <v>114.091589531713</v>
      </c>
      <c r="G7" s="64">
        <v>48188541.570699997</v>
      </c>
      <c r="H7" s="65">
        <v>-45.583140126107999</v>
      </c>
      <c r="I7" s="64">
        <v>1509406.0382999999</v>
      </c>
      <c r="J7" s="65">
        <v>5.7561065343669</v>
      </c>
      <c r="K7" s="64">
        <v>4378487.0553000001</v>
      </c>
      <c r="L7" s="65">
        <v>9.08615806285834</v>
      </c>
      <c r="M7" s="65">
        <v>-0.65526767140423103</v>
      </c>
      <c r="N7" s="64">
        <v>546091725.77670002</v>
      </c>
      <c r="O7" s="64">
        <v>546091725.77670002</v>
      </c>
      <c r="P7" s="64">
        <v>1128493</v>
      </c>
      <c r="Q7" s="64">
        <v>1120380</v>
      </c>
      <c r="R7" s="65">
        <v>0.724129313268707</v>
      </c>
      <c r="S7" s="64">
        <v>23.236910766659602</v>
      </c>
      <c r="T7" s="64">
        <v>24.415583339224199</v>
      </c>
      <c r="U7" s="66">
        <v>-5.0724151088781699</v>
      </c>
      <c r="V7" s="54"/>
      <c r="W7" s="54"/>
    </row>
    <row r="8" spans="1:23" ht="14.25" thickBot="1" x14ac:dyDescent="0.2">
      <c r="A8" s="41">
        <v>42029</v>
      </c>
      <c r="B8" s="46" t="s">
        <v>6</v>
      </c>
      <c r="C8" s="52"/>
      <c r="D8" s="67">
        <v>1120202.2793000001</v>
      </c>
      <c r="E8" s="67">
        <v>1049018</v>
      </c>
      <c r="F8" s="68">
        <v>106.78580151150901</v>
      </c>
      <c r="G8" s="67">
        <v>2065522.6024</v>
      </c>
      <c r="H8" s="68">
        <v>-45.766641430192998</v>
      </c>
      <c r="I8" s="67">
        <v>196380.07930000001</v>
      </c>
      <c r="J8" s="68">
        <v>17.5307694805545</v>
      </c>
      <c r="K8" s="67">
        <v>265451.32689999999</v>
      </c>
      <c r="L8" s="68">
        <v>12.851533388768701</v>
      </c>
      <c r="M8" s="68">
        <v>-0.26020306022437101</v>
      </c>
      <c r="N8" s="67">
        <v>21452130.702100001</v>
      </c>
      <c r="O8" s="67">
        <v>21452130.702100001</v>
      </c>
      <c r="P8" s="67">
        <v>35946</v>
      </c>
      <c r="Q8" s="67">
        <v>34401</v>
      </c>
      <c r="R8" s="68">
        <v>4.49114851312462</v>
      </c>
      <c r="S8" s="67">
        <v>31.163475193345601</v>
      </c>
      <c r="T8" s="67">
        <v>31.297434737362298</v>
      </c>
      <c r="U8" s="69">
        <v>-0.42986073660141699</v>
      </c>
      <c r="V8" s="54"/>
      <c r="W8" s="54"/>
    </row>
    <row r="9" spans="1:23" ht="12" customHeight="1" thickBot="1" x14ac:dyDescent="0.2">
      <c r="A9" s="44"/>
      <c r="B9" s="46" t="s">
        <v>7</v>
      </c>
      <c r="C9" s="52"/>
      <c r="D9" s="67">
        <v>137292.5336</v>
      </c>
      <c r="E9" s="67">
        <v>194222</v>
      </c>
      <c r="F9" s="68">
        <v>70.688456302581599</v>
      </c>
      <c r="G9" s="67">
        <v>246207.3811</v>
      </c>
      <c r="H9" s="68">
        <v>-44.237035873332701</v>
      </c>
      <c r="I9" s="67">
        <v>23062.920999999998</v>
      </c>
      <c r="J9" s="68">
        <v>16.798379631621899</v>
      </c>
      <c r="K9" s="67">
        <v>45111.802199999998</v>
      </c>
      <c r="L9" s="68">
        <v>18.3226847214939</v>
      </c>
      <c r="M9" s="68">
        <v>-0.48876081479183298</v>
      </c>
      <c r="N9" s="67">
        <v>2876830.8330999999</v>
      </c>
      <c r="O9" s="67">
        <v>2876830.8330999999</v>
      </c>
      <c r="P9" s="67">
        <v>8139</v>
      </c>
      <c r="Q9" s="67">
        <v>8404</v>
      </c>
      <c r="R9" s="68">
        <v>-3.1532603522132301</v>
      </c>
      <c r="S9" s="67">
        <v>16.868476913625798</v>
      </c>
      <c r="T9" s="67">
        <v>17.408540754402701</v>
      </c>
      <c r="U9" s="69">
        <v>-3.20161591080383</v>
      </c>
      <c r="V9" s="54"/>
      <c r="W9" s="54"/>
    </row>
    <row r="10" spans="1:23" ht="14.25" thickBot="1" x14ac:dyDescent="0.2">
      <c r="A10" s="44"/>
      <c r="B10" s="46" t="s">
        <v>8</v>
      </c>
      <c r="C10" s="52"/>
      <c r="D10" s="67">
        <v>197116.72080000001</v>
      </c>
      <c r="E10" s="67">
        <v>268469</v>
      </c>
      <c r="F10" s="68">
        <v>73.422525803724099</v>
      </c>
      <c r="G10" s="67">
        <v>486696.76569999999</v>
      </c>
      <c r="H10" s="68">
        <v>-59.499069093567201</v>
      </c>
      <c r="I10" s="67">
        <v>41512.414499999999</v>
      </c>
      <c r="J10" s="68">
        <v>21.059813866384101</v>
      </c>
      <c r="K10" s="67">
        <v>112915.2876</v>
      </c>
      <c r="L10" s="68">
        <v>23.200336545815698</v>
      </c>
      <c r="M10" s="68">
        <v>-0.63235789074853299</v>
      </c>
      <c r="N10" s="67">
        <v>4288356.2873</v>
      </c>
      <c r="O10" s="67">
        <v>4288356.2873</v>
      </c>
      <c r="P10" s="67">
        <v>106774</v>
      </c>
      <c r="Q10" s="67">
        <v>107109</v>
      </c>
      <c r="R10" s="68">
        <v>-0.31276550056484897</v>
      </c>
      <c r="S10" s="67">
        <v>1.8461116076947599</v>
      </c>
      <c r="T10" s="67">
        <v>2.7938730293439402</v>
      </c>
      <c r="U10" s="69">
        <v>-51.338251582343602</v>
      </c>
      <c r="V10" s="54"/>
      <c r="W10" s="54"/>
    </row>
    <row r="11" spans="1:23" ht="14.25" thickBot="1" x14ac:dyDescent="0.2">
      <c r="A11" s="44"/>
      <c r="B11" s="46" t="s">
        <v>9</v>
      </c>
      <c r="C11" s="52"/>
      <c r="D11" s="67">
        <v>87403.745200000005</v>
      </c>
      <c r="E11" s="67">
        <v>110992</v>
      </c>
      <c r="F11" s="68">
        <v>78.747788309067303</v>
      </c>
      <c r="G11" s="67">
        <v>152020.61869999999</v>
      </c>
      <c r="H11" s="68">
        <v>-42.505335166090902</v>
      </c>
      <c r="I11" s="67">
        <v>8654.4166999999998</v>
      </c>
      <c r="J11" s="68">
        <v>9.9016543057699504</v>
      </c>
      <c r="K11" s="67">
        <v>23303.091700000001</v>
      </c>
      <c r="L11" s="68">
        <v>15.328902026103901</v>
      </c>
      <c r="M11" s="68">
        <v>-0.62861508629775498</v>
      </c>
      <c r="N11" s="67">
        <v>1796473.2986000001</v>
      </c>
      <c r="O11" s="67">
        <v>1796473.2986000001</v>
      </c>
      <c r="P11" s="67">
        <v>4127</v>
      </c>
      <c r="Q11" s="67">
        <v>3936</v>
      </c>
      <c r="R11" s="68">
        <v>4.8526422764227704</v>
      </c>
      <c r="S11" s="67">
        <v>21.1785183426218</v>
      </c>
      <c r="T11" s="67">
        <v>21.5525054369919</v>
      </c>
      <c r="U11" s="69">
        <v>-1.76587940818059</v>
      </c>
      <c r="V11" s="54"/>
      <c r="W11" s="54"/>
    </row>
    <row r="12" spans="1:23" ht="14.25" thickBot="1" x14ac:dyDescent="0.2">
      <c r="A12" s="44"/>
      <c r="B12" s="46" t="s">
        <v>10</v>
      </c>
      <c r="C12" s="52"/>
      <c r="D12" s="67">
        <v>397753.99440000003</v>
      </c>
      <c r="E12" s="67">
        <v>446765</v>
      </c>
      <c r="F12" s="68">
        <v>89.029801886897999</v>
      </c>
      <c r="G12" s="67">
        <v>457180.65789999999</v>
      </c>
      <c r="H12" s="68">
        <v>-12.998507804982101</v>
      </c>
      <c r="I12" s="67">
        <v>-445.58569999999997</v>
      </c>
      <c r="J12" s="68">
        <v>-0.112025449467114</v>
      </c>
      <c r="K12" s="67">
        <v>-26666.251400000001</v>
      </c>
      <c r="L12" s="68">
        <v>-5.8327601877314699</v>
      </c>
      <c r="M12" s="68">
        <v>-0.98329027603782404</v>
      </c>
      <c r="N12" s="67">
        <v>9662656.3627000004</v>
      </c>
      <c r="O12" s="67">
        <v>9662656.3627000004</v>
      </c>
      <c r="P12" s="67">
        <v>2857</v>
      </c>
      <c r="Q12" s="67">
        <v>2696</v>
      </c>
      <c r="R12" s="68">
        <v>5.9718100890207699</v>
      </c>
      <c r="S12" s="67">
        <v>139.22085908295401</v>
      </c>
      <c r="T12" s="67">
        <v>149.45249981454</v>
      </c>
      <c r="U12" s="69">
        <v>-7.3492153395558599</v>
      </c>
      <c r="V12" s="54"/>
      <c r="W12" s="54"/>
    </row>
    <row r="13" spans="1:23" ht="14.25" thickBot="1" x14ac:dyDescent="0.2">
      <c r="A13" s="44"/>
      <c r="B13" s="46" t="s">
        <v>11</v>
      </c>
      <c r="C13" s="52"/>
      <c r="D13" s="67">
        <v>387318.14039999997</v>
      </c>
      <c r="E13" s="67">
        <v>953345</v>
      </c>
      <c r="F13" s="68">
        <v>40.627279778044702</v>
      </c>
      <c r="G13" s="67">
        <v>717475.08120000002</v>
      </c>
      <c r="H13" s="68">
        <v>-46.016502795860397</v>
      </c>
      <c r="I13" s="67">
        <v>49034.1322</v>
      </c>
      <c r="J13" s="68">
        <v>12.6599110873971</v>
      </c>
      <c r="K13" s="67">
        <v>115889.0355</v>
      </c>
      <c r="L13" s="68">
        <v>16.152342922652</v>
      </c>
      <c r="M13" s="68">
        <v>-0.57688721811823196</v>
      </c>
      <c r="N13" s="67">
        <v>9468267.2659000009</v>
      </c>
      <c r="O13" s="67">
        <v>9468267.2659000009</v>
      </c>
      <c r="P13" s="67">
        <v>11812</v>
      </c>
      <c r="Q13" s="67">
        <v>11157</v>
      </c>
      <c r="R13" s="68">
        <v>5.8707537868602602</v>
      </c>
      <c r="S13" s="67">
        <v>32.7902252285811</v>
      </c>
      <c r="T13" s="67">
        <v>33.235345971139203</v>
      </c>
      <c r="U13" s="69">
        <v>-1.3574799790338301</v>
      </c>
      <c r="V13" s="54"/>
      <c r="W13" s="54"/>
    </row>
    <row r="14" spans="1:23" ht="14.25" thickBot="1" x14ac:dyDescent="0.2">
      <c r="A14" s="44"/>
      <c r="B14" s="46" t="s">
        <v>12</v>
      </c>
      <c r="C14" s="52"/>
      <c r="D14" s="67">
        <v>341888.27350000001</v>
      </c>
      <c r="E14" s="67">
        <v>344326</v>
      </c>
      <c r="F14" s="68">
        <v>99.292029501112296</v>
      </c>
      <c r="G14" s="67">
        <v>472542.7623</v>
      </c>
      <c r="H14" s="68">
        <v>-27.649241343591299</v>
      </c>
      <c r="I14" s="67">
        <v>30837.645</v>
      </c>
      <c r="J14" s="68">
        <v>9.0198019032085899</v>
      </c>
      <c r="K14" s="67">
        <v>53247.7814</v>
      </c>
      <c r="L14" s="68">
        <v>11.2683519139787</v>
      </c>
      <c r="M14" s="68">
        <v>-0.42086516678796299</v>
      </c>
      <c r="N14" s="67">
        <v>5161575.7509000003</v>
      </c>
      <c r="O14" s="67">
        <v>5161575.7509000003</v>
      </c>
      <c r="P14" s="67">
        <v>4148</v>
      </c>
      <c r="Q14" s="67">
        <v>4129</v>
      </c>
      <c r="R14" s="68">
        <v>0.46015984499878698</v>
      </c>
      <c r="S14" s="67">
        <v>82.422438162970096</v>
      </c>
      <c r="T14" s="67">
        <v>78.119002373456098</v>
      </c>
      <c r="U14" s="69">
        <v>5.2211944774129</v>
      </c>
      <c r="V14" s="54"/>
      <c r="W14" s="54"/>
    </row>
    <row r="15" spans="1:23" ht="14.25" thickBot="1" x14ac:dyDescent="0.2">
      <c r="A15" s="44"/>
      <c r="B15" s="46" t="s">
        <v>13</v>
      </c>
      <c r="C15" s="52"/>
      <c r="D15" s="67">
        <v>185058.12040000001</v>
      </c>
      <c r="E15" s="67">
        <v>366290</v>
      </c>
      <c r="F15" s="68">
        <v>50.522296650195202</v>
      </c>
      <c r="G15" s="67">
        <v>237870.81599999999</v>
      </c>
      <c r="H15" s="68">
        <v>-22.202259397806898</v>
      </c>
      <c r="I15" s="67">
        <v>-10197.880999999999</v>
      </c>
      <c r="J15" s="68">
        <v>-5.5106368626015696</v>
      </c>
      <c r="K15" s="67">
        <v>26947.493399999999</v>
      </c>
      <c r="L15" s="68">
        <v>11.3286252820523</v>
      </c>
      <c r="M15" s="68">
        <v>-1.3784352350931499</v>
      </c>
      <c r="N15" s="67">
        <v>4027439.8213999998</v>
      </c>
      <c r="O15" s="67">
        <v>4027439.8213999998</v>
      </c>
      <c r="P15" s="67">
        <v>6671</v>
      </c>
      <c r="Q15" s="67">
        <v>6457</v>
      </c>
      <c r="R15" s="68">
        <v>3.3142326157658402</v>
      </c>
      <c r="S15" s="67">
        <v>27.740686613701101</v>
      </c>
      <c r="T15" s="67">
        <v>27.979972742759799</v>
      </c>
      <c r="U15" s="69">
        <v>-0.86258185455481196</v>
      </c>
      <c r="V15" s="54"/>
      <c r="W15" s="54"/>
    </row>
    <row r="16" spans="1:23" ht="14.25" thickBot="1" x14ac:dyDescent="0.2">
      <c r="A16" s="44"/>
      <c r="B16" s="46" t="s">
        <v>14</v>
      </c>
      <c r="C16" s="52"/>
      <c r="D16" s="67">
        <v>1002719.4080000001</v>
      </c>
      <c r="E16" s="67">
        <v>958202</v>
      </c>
      <c r="F16" s="68">
        <v>104.64593144243101</v>
      </c>
      <c r="G16" s="67">
        <v>2745713.4205</v>
      </c>
      <c r="H16" s="68">
        <v>-63.480551156085198</v>
      </c>
      <c r="I16" s="67">
        <v>12368.44</v>
      </c>
      <c r="J16" s="68">
        <v>1.2334896384093901</v>
      </c>
      <c r="K16" s="67">
        <v>37500.302499999998</v>
      </c>
      <c r="L16" s="68">
        <v>1.3657762758493199</v>
      </c>
      <c r="M16" s="68">
        <v>-0.67017759390074305</v>
      </c>
      <c r="N16" s="67">
        <v>21638833.938700002</v>
      </c>
      <c r="O16" s="67">
        <v>21638833.938700002</v>
      </c>
      <c r="P16" s="67">
        <v>48701</v>
      </c>
      <c r="Q16" s="67">
        <v>50593</v>
      </c>
      <c r="R16" s="68">
        <v>-3.7396477773605001</v>
      </c>
      <c r="S16" s="67">
        <v>20.589298125295201</v>
      </c>
      <c r="T16" s="67">
        <v>19.5756696440219</v>
      </c>
      <c r="U16" s="69">
        <v>4.9230841921122304</v>
      </c>
      <c r="V16" s="54"/>
      <c r="W16" s="54"/>
    </row>
    <row r="17" spans="1:21" ht="12" thickBot="1" x14ac:dyDescent="0.2">
      <c r="A17" s="44"/>
      <c r="B17" s="46" t="s">
        <v>15</v>
      </c>
      <c r="C17" s="52"/>
      <c r="D17" s="67">
        <v>700330.1078</v>
      </c>
      <c r="E17" s="67">
        <v>551128</v>
      </c>
      <c r="F17" s="68">
        <v>127.072133478974</v>
      </c>
      <c r="G17" s="67">
        <v>3446235.3498</v>
      </c>
      <c r="H17" s="68">
        <v>-79.678401597248893</v>
      </c>
      <c r="I17" s="67">
        <v>66588.246400000004</v>
      </c>
      <c r="J17" s="68">
        <v>9.5081227635891192</v>
      </c>
      <c r="K17" s="67">
        <v>-171700.3873</v>
      </c>
      <c r="L17" s="68">
        <v>-4.9822594765608397</v>
      </c>
      <c r="M17" s="68">
        <v>-1.3878165183381601</v>
      </c>
      <c r="N17" s="67">
        <v>23258776.961199999</v>
      </c>
      <c r="O17" s="67">
        <v>23258776.961199999</v>
      </c>
      <c r="P17" s="67">
        <v>13949</v>
      </c>
      <c r="Q17" s="67">
        <v>14024</v>
      </c>
      <c r="R17" s="68">
        <v>-0.53479749001711396</v>
      </c>
      <c r="S17" s="67">
        <v>50.2064741415155</v>
      </c>
      <c r="T17" s="67">
        <v>58.856394195664599</v>
      </c>
      <c r="U17" s="69">
        <v>-17.228694510129898</v>
      </c>
    </row>
    <row r="18" spans="1:21" ht="12" thickBot="1" x14ac:dyDescent="0.2">
      <c r="A18" s="44"/>
      <c r="B18" s="46" t="s">
        <v>16</v>
      </c>
      <c r="C18" s="52"/>
      <c r="D18" s="67">
        <v>5121276.3469000002</v>
      </c>
      <c r="E18" s="67">
        <v>2407475</v>
      </c>
      <c r="F18" s="68">
        <v>212.723967929054</v>
      </c>
      <c r="G18" s="67">
        <v>10672563.559599999</v>
      </c>
      <c r="H18" s="68">
        <v>-52.014562215528798</v>
      </c>
      <c r="I18" s="67">
        <v>-97705.380099999995</v>
      </c>
      <c r="J18" s="68">
        <v>-1.9078326081571999</v>
      </c>
      <c r="K18" s="67">
        <v>1098896.8979</v>
      </c>
      <c r="L18" s="68">
        <v>10.296466184186301</v>
      </c>
      <c r="M18" s="68">
        <v>-1.08891223579456</v>
      </c>
      <c r="N18" s="67">
        <v>58393091.908</v>
      </c>
      <c r="O18" s="67">
        <v>58393091.908</v>
      </c>
      <c r="P18" s="67">
        <v>124357</v>
      </c>
      <c r="Q18" s="67">
        <v>115833</v>
      </c>
      <c r="R18" s="68">
        <v>7.3588700974679</v>
      </c>
      <c r="S18" s="67">
        <v>41.1820512468136</v>
      </c>
      <c r="T18" s="67">
        <v>36.858479373753603</v>
      </c>
      <c r="U18" s="69">
        <v>10.498680231219801</v>
      </c>
    </row>
    <row r="19" spans="1:21" ht="12" thickBot="1" x14ac:dyDescent="0.2">
      <c r="A19" s="44"/>
      <c r="B19" s="46" t="s">
        <v>17</v>
      </c>
      <c r="C19" s="52"/>
      <c r="D19" s="67">
        <v>888470.44830000005</v>
      </c>
      <c r="E19" s="67">
        <v>853887</v>
      </c>
      <c r="F19" s="68">
        <v>104.05012001588</v>
      </c>
      <c r="G19" s="67">
        <v>1621663.4155999999</v>
      </c>
      <c r="H19" s="68">
        <v>-45.212401059730702</v>
      </c>
      <c r="I19" s="67">
        <v>53786.680999999997</v>
      </c>
      <c r="J19" s="68">
        <v>6.0538514368053002</v>
      </c>
      <c r="K19" s="67">
        <v>167580.26689999999</v>
      </c>
      <c r="L19" s="68">
        <v>10.3338501249963</v>
      </c>
      <c r="M19" s="68">
        <v>-0.67903929266268503</v>
      </c>
      <c r="N19" s="67">
        <v>21012014.899900001</v>
      </c>
      <c r="O19" s="67">
        <v>21012014.899900001</v>
      </c>
      <c r="P19" s="67">
        <v>18700</v>
      </c>
      <c r="Q19" s="67">
        <v>17729</v>
      </c>
      <c r="R19" s="68">
        <v>5.4769022505499496</v>
      </c>
      <c r="S19" s="67">
        <v>47.511788679144402</v>
      </c>
      <c r="T19" s="67">
        <v>48.1810196175757</v>
      </c>
      <c r="U19" s="69">
        <v>-1.40855765913334</v>
      </c>
    </row>
    <row r="20" spans="1:21" ht="12" thickBot="1" x14ac:dyDescent="0.2">
      <c r="A20" s="44"/>
      <c r="B20" s="46" t="s">
        <v>18</v>
      </c>
      <c r="C20" s="52"/>
      <c r="D20" s="67">
        <v>1517362.8801</v>
      </c>
      <c r="E20" s="67">
        <v>1010819</v>
      </c>
      <c r="F20" s="68">
        <v>150.11222386005801</v>
      </c>
      <c r="G20" s="67">
        <v>2503817.0219000001</v>
      </c>
      <c r="H20" s="68">
        <v>-39.398012441477697</v>
      </c>
      <c r="I20" s="67">
        <v>96543.834400000007</v>
      </c>
      <c r="J20" s="68">
        <v>6.3626068402067002</v>
      </c>
      <c r="K20" s="67">
        <v>173101.65719999999</v>
      </c>
      <c r="L20" s="68">
        <v>6.9135106793324397</v>
      </c>
      <c r="M20" s="68">
        <v>-0.44227088312358398</v>
      </c>
      <c r="N20" s="67">
        <v>34111132.570100002</v>
      </c>
      <c r="O20" s="67">
        <v>34111132.570100002</v>
      </c>
      <c r="P20" s="67">
        <v>50339</v>
      </c>
      <c r="Q20" s="67">
        <v>47686</v>
      </c>
      <c r="R20" s="68">
        <v>5.5634777502831003</v>
      </c>
      <c r="S20" s="67">
        <v>30.142888815828702</v>
      </c>
      <c r="T20" s="67">
        <v>32.304209759677903</v>
      </c>
      <c r="U20" s="69">
        <v>-7.1702515211954596</v>
      </c>
    </row>
    <row r="21" spans="1:21" ht="12" thickBot="1" x14ac:dyDescent="0.2">
      <c r="A21" s="44"/>
      <c r="B21" s="46" t="s">
        <v>19</v>
      </c>
      <c r="C21" s="52"/>
      <c r="D21" s="67">
        <v>504798.21950000001</v>
      </c>
      <c r="E21" s="67">
        <v>552789</v>
      </c>
      <c r="F21" s="68">
        <v>91.318427012838498</v>
      </c>
      <c r="G21" s="67">
        <v>1242940.6599000001</v>
      </c>
      <c r="H21" s="68">
        <v>-59.386780416322303</v>
      </c>
      <c r="I21" s="67">
        <v>57101.349499999997</v>
      </c>
      <c r="J21" s="68">
        <v>11.3117176911913</v>
      </c>
      <c r="K21" s="67">
        <v>112619.5597</v>
      </c>
      <c r="L21" s="68">
        <v>9.0607350240727307</v>
      </c>
      <c r="M21" s="68">
        <v>-0.49297129510976101</v>
      </c>
      <c r="N21" s="67">
        <v>10660134.873199999</v>
      </c>
      <c r="O21" s="67">
        <v>10660134.873199999</v>
      </c>
      <c r="P21" s="67">
        <v>37453</v>
      </c>
      <c r="Q21" s="67">
        <v>35302</v>
      </c>
      <c r="R21" s="68">
        <v>6.0931391989122297</v>
      </c>
      <c r="S21" s="67">
        <v>13.478178503724701</v>
      </c>
      <c r="T21" s="67">
        <v>13.010792031612899</v>
      </c>
      <c r="U21" s="69">
        <v>3.4677272747394299</v>
      </c>
    </row>
    <row r="22" spans="1:21" ht="12" thickBot="1" x14ac:dyDescent="0.2">
      <c r="A22" s="44"/>
      <c r="B22" s="46" t="s">
        <v>20</v>
      </c>
      <c r="C22" s="52"/>
      <c r="D22" s="67">
        <v>1473277.6629999999</v>
      </c>
      <c r="E22" s="67">
        <v>1630979</v>
      </c>
      <c r="F22" s="68">
        <v>90.330878754416801</v>
      </c>
      <c r="G22" s="67">
        <v>2827198.7744</v>
      </c>
      <c r="H22" s="68">
        <v>-47.889137603610301</v>
      </c>
      <c r="I22" s="67">
        <v>174299.45329999999</v>
      </c>
      <c r="J22" s="68">
        <v>11.8307266632332</v>
      </c>
      <c r="K22" s="67">
        <v>327363.88010000001</v>
      </c>
      <c r="L22" s="68">
        <v>11.5790896297865</v>
      </c>
      <c r="M22" s="68">
        <v>-0.46756663182646602</v>
      </c>
      <c r="N22" s="67">
        <v>30186527.133400001</v>
      </c>
      <c r="O22" s="67">
        <v>30186527.133400001</v>
      </c>
      <c r="P22" s="67">
        <v>84121</v>
      </c>
      <c r="Q22" s="67">
        <v>85545</v>
      </c>
      <c r="R22" s="68">
        <v>-1.6646209597288</v>
      </c>
      <c r="S22" s="67">
        <v>17.513791597817399</v>
      </c>
      <c r="T22" s="67">
        <v>17.649180711905998</v>
      </c>
      <c r="U22" s="69">
        <v>-0.77304285215691304</v>
      </c>
    </row>
    <row r="23" spans="1:21" ht="12" thickBot="1" x14ac:dyDescent="0.2">
      <c r="A23" s="44"/>
      <c r="B23" s="46" t="s">
        <v>21</v>
      </c>
      <c r="C23" s="52"/>
      <c r="D23" s="67">
        <v>3157784.8509999998</v>
      </c>
      <c r="E23" s="67">
        <v>3653759</v>
      </c>
      <c r="F23" s="68">
        <v>86.425646874903407</v>
      </c>
      <c r="G23" s="67">
        <v>4671616.0109000001</v>
      </c>
      <c r="H23" s="68">
        <v>-32.404871384289102</v>
      </c>
      <c r="I23" s="67">
        <v>310716.29259999999</v>
      </c>
      <c r="J23" s="68">
        <v>9.8396916592212804</v>
      </c>
      <c r="K23" s="67">
        <v>349598.2599</v>
      </c>
      <c r="L23" s="68">
        <v>7.4834545280327696</v>
      </c>
      <c r="M23" s="68">
        <v>-0.111218995515372</v>
      </c>
      <c r="N23" s="67">
        <v>77831250.491600007</v>
      </c>
      <c r="O23" s="67">
        <v>77831250.491600007</v>
      </c>
      <c r="P23" s="67">
        <v>95371</v>
      </c>
      <c r="Q23" s="67">
        <v>106462</v>
      </c>
      <c r="R23" s="68">
        <v>-10.4178016569292</v>
      </c>
      <c r="S23" s="67">
        <v>33.110535183651201</v>
      </c>
      <c r="T23" s="67">
        <v>45.948318132291298</v>
      </c>
      <c r="U23" s="69">
        <v>-38.772502097697803</v>
      </c>
    </row>
    <row r="24" spans="1:21" ht="12" thickBot="1" x14ac:dyDescent="0.2">
      <c r="A24" s="44"/>
      <c r="B24" s="46" t="s">
        <v>22</v>
      </c>
      <c r="C24" s="52"/>
      <c r="D24" s="67">
        <v>385177.2635</v>
      </c>
      <c r="E24" s="67">
        <v>308139</v>
      </c>
      <c r="F24" s="68">
        <v>125.001140232168</v>
      </c>
      <c r="G24" s="67">
        <v>782293.43629999994</v>
      </c>
      <c r="H24" s="68">
        <v>-50.7630710386928</v>
      </c>
      <c r="I24" s="67">
        <v>60981.791899999997</v>
      </c>
      <c r="J24" s="68">
        <v>15.8321369610125</v>
      </c>
      <c r="K24" s="67">
        <v>124475.00229999999</v>
      </c>
      <c r="L24" s="68">
        <v>15.911548854190499</v>
      </c>
      <c r="M24" s="68">
        <v>-0.51008804359749005</v>
      </c>
      <c r="N24" s="67">
        <v>7619094.9798999997</v>
      </c>
      <c r="O24" s="67">
        <v>7619094.9798999997</v>
      </c>
      <c r="P24" s="67">
        <v>31292</v>
      </c>
      <c r="Q24" s="67">
        <v>30075</v>
      </c>
      <c r="R24" s="68">
        <v>4.0465502909393196</v>
      </c>
      <c r="S24" s="67">
        <v>12.309128962674199</v>
      </c>
      <c r="T24" s="67">
        <v>12.088079840399001</v>
      </c>
      <c r="U24" s="69">
        <v>1.7958144962609901</v>
      </c>
    </row>
    <row r="25" spans="1:21" ht="12" thickBot="1" x14ac:dyDescent="0.2">
      <c r="A25" s="44"/>
      <c r="B25" s="46" t="s">
        <v>23</v>
      </c>
      <c r="C25" s="52"/>
      <c r="D25" s="67">
        <v>909164.00829999999</v>
      </c>
      <c r="E25" s="67">
        <v>517025</v>
      </c>
      <c r="F25" s="68">
        <v>175.84527020937099</v>
      </c>
      <c r="G25" s="67">
        <v>799827.55359999998</v>
      </c>
      <c r="H25" s="68">
        <v>13.6700035161179</v>
      </c>
      <c r="I25" s="67">
        <v>-45714.03</v>
      </c>
      <c r="J25" s="68">
        <v>-5.0281389917181603</v>
      </c>
      <c r="K25" s="67">
        <v>65286.646399999998</v>
      </c>
      <c r="L25" s="68">
        <v>8.1625903116424006</v>
      </c>
      <c r="M25" s="68">
        <v>-1.7002049043830201</v>
      </c>
      <c r="N25" s="67">
        <v>13505382.6712</v>
      </c>
      <c r="O25" s="67">
        <v>13505382.6712</v>
      </c>
      <c r="P25" s="67">
        <v>28127</v>
      </c>
      <c r="Q25" s="67">
        <v>29540</v>
      </c>
      <c r="R25" s="68">
        <v>-4.78334461746784</v>
      </c>
      <c r="S25" s="67">
        <v>32.323532843886703</v>
      </c>
      <c r="T25" s="67">
        <v>33.806508926878799</v>
      </c>
      <c r="U25" s="69">
        <v>-4.5879146012736296</v>
      </c>
    </row>
    <row r="26" spans="1:21" ht="12" thickBot="1" x14ac:dyDescent="0.2">
      <c r="A26" s="44"/>
      <c r="B26" s="46" t="s">
        <v>24</v>
      </c>
      <c r="C26" s="52"/>
      <c r="D26" s="67">
        <v>790060.09950000001</v>
      </c>
      <c r="E26" s="67">
        <v>621930</v>
      </c>
      <c r="F26" s="68">
        <v>127.0336049877</v>
      </c>
      <c r="G26" s="67">
        <v>2181477.8223000001</v>
      </c>
      <c r="H26" s="68">
        <v>-63.783262363537801</v>
      </c>
      <c r="I26" s="67">
        <v>178435.14989999999</v>
      </c>
      <c r="J26" s="68">
        <v>22.585009673685001</v>
      </c>
      <c r="K26" s="67">
        <v>419647.93</v>
      </c>
      <c r="L26" s="68">
        <v>19.236864372865899</v>
      </c>
      <c r="M26" s="68">
        <v>-0.57479797434006197</v>
      </c>
      <c r="N26" s="67">
        <v>17685830.038400002</v>
      </c>
      <c r="O26" s="67">
        <v>17685830.038400002</v>
      </c>
      <c r="P26" s="67">
        <v>53838</v>
      </c>
      <c r="Q26" s="67">
        <v>51749</v>
      </c>
      <c r="R26" s="68">
        <v>4.0367929815068999</v>
      </c>
      <c r="S26" s="67">
        <v>14.674766883985299</v>
      </c>
      <c r="T26" s="67">
        <v>14.8590522039073</v>
      </c>
      <c r="U26" s="69">
        <v>-1.2557972564671001</v>
      </c>
    </row>
    <row r="27" spans="1:21" ht="12" thickBot="1" x14ac:dyDescent="0.2">
      <c r="A27" s="44"/>
      <c r="B27" s="46" t="s">
        <v>25</v>
      </c>
      <c r="C27" s="52"/>
      <c r="D27" s="67">
        <v>310596.27510000003</v>
      </c>
      <c r="E27" s="67">
        <v>295374</v>
      </c>
      <c r="F27" s="68">
        <v>105.15355958886001</v>
      </c>
      <c r="G27" s="67">
        <v>479931.14079999999</v>
      </c>
      <c r="H27" s="68">
        <v>-35.283158625159203</v>
      </c>
      <c r="I27" s="67">
        <v>83984.888800000001</v>
      </c>
      <c r="J27" s="68">
        <v>27.039889249463801</v>
      </c>
      <c r="K27" s="67">
        <v>122827.6315</v>
      </c>
      <c r="L27" s="68">
        <v>25.5927613480671</v>
      </c>
      <c r="M27" s="68">
        <v>-0.31623782226884301</v>
      </c>
      <c r="N27" s="67">
        <v>7257309.9119999995</v>
      </c>
      <c r="O27" s="67">
        <v>7257309.9119999995</v>
      </c>
      <c r="P27" s="67">
        <v>40257</v>
      </c>
      <c r="Q27" s="67">
        <v>38278</v>
      </c>
      <c r="R27" s="68">
        <v>5.1700715815873304</v>
      </c>
      <c r="S27" s="67">
        <v>7.7153358446978197</v>
      </c>
      <c r="T27" s="67">
        <v>7.7146795809603397</v>
      </c>
      <c r="U27" s="69">
        <v>8.5059646227059992E-3</v>
      </c>
    </row>
    <row r="28" spans="1:21" ht="12" thickBot="1" x14ac:dyDescent="0.2">
      <c r="A28" s="44"/>
      <c r="B28" s="46" t="s">
        <v>26</v>
      </c>
      <c r="C28" s="52"/>
      <c r="D28" s="67">
        <v>2460929.3807999999</v>
      </c>
      <c r="E28" s="67">
        <v>1394067</v>
      </c>
      <c r="F28" s="68">
        <v>176.52877378203499</v>
      </c>
      <c r="G28" s="67">
        <v>1623371.2291999999</v>
      </c>
      <c r="H28" s="68">
        <v>51.593753574944799</v>
      </c>
      <c r="I28" s="67">
        <v>-202920.86300000001</v>
      </c>
      <c r="J28" s="68">
        <v>-8.2457003676405503</v>
      </c>
      <c r="K28" s="67">
        <v>118038.7326</v>
      </c>
      <c r="L28" s="68">
        <v>7.2712100890299602</v>
      </c>
      <c r="M28" s="68">
        <v>-2.7191040477166202</v>
      </c>
      <c r="N28" s="67">
        <v>36651470.669399999</v>
      </c>
      <c r="O28" s="67">
        <v>36651470.669399999</v>
      </c>
      <c r="P28" s="67">
        <v>59761</v>
      </c>
      <c r="Q28" s="67">
        <v>63113</v>
      </c>
      <c r="R28" s="68">
        <v>-5.3111086463961499</v>
      </c>
      <c r="S28" s="67">
        <v>41.179521440404301</v>
      </c>
      <c r="T28" s="67">
        <v>39.194728631185299</v>
      </c>
      <c r="U28" s="69">
        <v>4.8198539948827799</v>
      </c>
    </row>
    <row r="29" spans="1:21" ht="12" thickBot="1" x14ac:dyDescent="0.2">
      <c r="A29" s="44"/>
      <c r="B29" s="46" t="s">
        <v>27</v>
      </c>
      <c r="C29" s="52"/>
      <c r="D29" s="67">
        <v>767042.56799999997</v>
      </c>
      <c r="E29" s="67">
        <v>584722</v>
      </c>
      <c r="F29" s="68">
        <v>131.180726567497</v>
      </c>
      <c r="G29" s="67">
        <v>822101.31740000006</v>
      </c>
      <c r="H29" s="68">
        <v>-6.6973192032011797</v>
      </c>
      <c r="I29" s="67">
        <v>118982.60679999999</v>
      </c>
      <c r="J29" s="68">
        <v>15.511864890398099</v>
      </c>
      <c r="K29" s="67">
        <v>142034.77160000001</v>
      </c>
      <c r="L29" s="68">
        <v>17.277039775243601</v>
      </c>
      <c r="M29" s="68">
        <v>-0.16229944639837801</v>
      </c>
      <c r="N29" s="67">
        <v>17342884.375399999</v>
      </c>
      <c r="O29" s="67">
        <v>17342884.375399999</v>
      </c>
      <c r="P29" s="67">
        <v>112378</v>
      </c>
      <c r="Q29" s="67">
        <v>107524</v>
      </c>
      <c r="R29" s="68">
        <v>4.5143409843383804</v>
      </c>
      <c r="S29" s="67">
        <v>6.8255580985602204</v>
      </c>
      <c r="T29" s="67">
        <v>6.5756561018935296</v>
      </c>
      <c r="U29" s="69">
        <v>3.6612683249945501</v>
      </c>
    </row>
    <row r="30" spans="1:21" ht="12" thickBot="1" x14ac:dyDescent="0.2">
      <c r="A30" s="44"/>
      <c r="B30" s="46" t="s">
        <v>28</v>
      </c>
      <c r="C30" s="52"/>
      <c r="D30" s="67">
        <v>1109506.0364999999</v>
      </c>
      <c r="E30" s="67">
        <v>918930</v>
      </c>
      <c r="F30" s="68">
        <v>120.738906826418</v>
      </c>
      <c r="G30" s="67">
        <v>2688788.5611</v>
      </c>
      <c r="H30" s="68">
        <v>-58.735839159993503</v>
      </c>
      <c r="I30" s="67">
        <v>142637.40299999999</v>
      </c>
      <c r="J30" s="68">
        <v>12.8559375350456</v>
      </c>
      <c r="K30" s="67">
        <v>359010.31270000001</v>
      </c>
      <c r="L30" s="68">
        <v>13.3521213937747</v>
      </c>
      <c r="M30" s="68">
        <v>-0.60269274181214905</v>
      </c>
      <c r="N30" s="67">
        <v>25798339.555</v>
      </c>
      <c r="O30" s="67">
        <v>25798339.555</v>
      </c>
      <c r="P30" s="67">
        <v>72737</v>
      </c>
      <c r="Q30" s="67">
        <v>73298</v>
      </c>
      <c r="R30" s="68">
        <v>-0.765368768588504</v>
      </c>
      <c r="S30" s="67">
        <v>15.2536678238036</v>
      </c>
      <c r="T30" s="67">
        <v>15.8584354593577</v>
      </c>
      <c r="U30" s="69">
        <v>-3.964735842814</v>
      </c>
    </row>
    <row r="31" spans="1:21" ht="12" thickBot="1" x14ac:dyDescent="0.2">
      <c r="A31" s="44"/>
      <c r="B31" s="46" t="s">
        <v>29</v>
      </c>
      <c r="C31" s="52"/>
      <c r="D31" s="67">
        <v>933503.31310000003</v>
      </c>
      <c r="E31" s="67">
        <v>1121437</v>
      </c>
      <c r="F31" s="68">
        <v>83.241708013914305</v>
      </c>
      <c r="G31" s="67">
        <v>1200988.389</v>
      </c>
      <c r="H31" s="68">
        <v>-22.272078427229498</v>
      </c>
      <c r="I31" s="67">
        <v>36091.091999999997</v>
      </c>
      <c r="J31" s="68">
        <v>3.86619859764052</v>
      </c>
      <c r="K31" s="67">
        <v>76919.600999999995</v>
      </c>
      <c r="L31" s="68">
        <v>6.4046914778291004</v>
      </c>
      <c r="M31" s="68">
        <v>-0.53079460201568096</v>
      </c>
      <c r="N31" s="67">
        <v>53219890.347599998</v>
      </c>
      <c r="O31" s="67">
        <v>53219890.347599998</v>
      </c>
      <c r="P31" s="67">
        <v>30711</v>
      </c>
      <c r="Q31" s="67">
        <v>29483</v>
      </c>
      <c r="R31" s="68">
        <v>4.1651120984974401</v>
      </c>
      <c r="S31" s="67">
        <v>30.3963828302563</v>
      </c>
      <c r="T31" s="67">
        <v>30.499357216022801</v>
      </c>
      <c r="U31" s="69">
        <v>-0.33877184118115999</v>
      </c>
    </row>
    <row r="32" spans="1:21" ht="12" thickBot="1" x14ac:dyDescent="0.2">
      <c r="A32" s="44"/>
      <c r="B32" s="46" t="s">
        <v>30</v>
      </c>
      <c r="C32" s="52"/>
      <c r="D32" s="67">
        <v>138726.2352</v>
      </c>
      <c r="E32" s="67">
        <v>225313</v>
      </c>
      <c r="F32" s="68">
        <v>61.5704531917821</v>
      </c>
      <c r="G32" s="67">
        <v>233476.0368</v>
      </c>
      <c r="H32" s="68">
        <v>-40.582238288190801</v>
      </c>
      <c r="I32" s="67">
        <v>39205.392099999997</v>
      </c>
      <c r="J32" s="68">
        <v>28.260978929816702</v>
      </c>
      <c r="K32" s="67">
        <v>53198.398300000001</v>
      </c>
      <c r="L32" s="68">
        <v>22.785378332240001</v>
      </c>
      <c r="M32" s="68">
        <v>-0.26303435154362498</v>
      </c>
      <c r="N32" s="67">
        <v>3134993.9553999999</v>
      </c>
      <c r="O32" s="67">
        <v>3134993.9553999999</v>
      </c>
      <c r="P32" s="67">
        <v>28320</v>
      </c>
      <c r="Q32" s="67">
        <v>27486</v>
      </c>
      <c r="R32" s="68">
        <v>3.03427199301463</v>
      </c>
      <c r="S32" s="67">
        <v>4.8985252542372901</v>
      </c>
      <c r="T32" s="67">
        <v>4.9168163137597301</v>
      </c>
      <c r="U32" s="69">
        <v>-0.37339931046843899</v>
      </c>
    </row>
    <row r="33" spans="1:21" ht="12" thickBot="1" x14ac:dyDescent="0.2">
      <c r="A33" s="44"/>
      <c r="B33" s="46" t="s">
        <v>31</v>
      </c>
      <c r="C33" s="52"/>
      <c r="D33" s="70"/>
      <c r="E33" s="70"/>
      <c r="F33" s="70"/>
      <c r="G33" s="67">
        <v>73.077399999999997</v>
      </c>
      <c r="H33" s="70"/>
      <c r="I33" s="70"/>
      <c r="J33" s="70"/>
      <c r="K33" s="67">
        <v>14.2287</v>
      </c>
      <c r="L33" s="68">
        <v>19.470725559475301</v>
      </c>
      <c r="M33" s="70"/>
      <c r="N33" s="67">
        <v>24.4466</v>
      </c>
      <c r="O33" s="67">
        <v>24.4466</v>
      </c>
      <c r="P33" s="70"/>
      <c r="Q33" s="70"/>
      <c r="R33" s="70"/>
      <c r="S33" s="70"/>
      <c r="T33" s="70"/>
      <c r="U33" s="71"/>
    </row>
    <row r="34" spans="1:21" ht="12" thickBot="1" x14ac:dyDescent="0.2">
      <c r="A34" s="44"/>
      <c r="B34" s="46" t="s">
        <v>32</v>
      </c>
      <c r="C34" s="52"/>
      <c r="D34" s="67">
        <v>294836.40490000002</v>
      </c>
      <c r="E34" s="67">
        <v>270373</v>
      </c>
      <c r="F34" s="68">
        <v>109.04802066034701</v>
      </c>
      <c r="G34" s="67">
        <v>643755.13179999997</v>
      </c>
      <c r="H34" s="68">
        <v>-54.200535213504303</v>
      </c>
      <c r="I34" s="67">
        <v>26286.687300000001</v>
      </c>
      <c r="J34" s="68">
        <v>8.9156857372873208</v>
      </c>
      <c r="K34" s="67">
        <v>55217.0337</v>
      </c>
      <c r="L34" s="68">
        <v>8.5773349170216306</v>
      </c>
      <c r="M34" s="68">
        <v>-0.52393880042853502</v>
      </c>
      <c r="N34" s="67">
        <v>6970944.6648000004</v>
      </c>
      <c r="O34" s="67">
        <v>6970944.6648000004</v>
      </c>
      <c r="P34" s="67">
        <v>14366</v>
      </c>
      <c r="Q34" s="67">
        <v>14959</v>
      </c>
      <c r="R34" s="68">
        <v>-3.9641687278561402</v>
      </c>
      <c r="S34" s="67">
        <v>20.523207914520398</v>
      </c>
      <c r="T34" s="67">
        <v>21.302868045992401</v>
      </c>
      <c r="U34" s="69">
        <v>-3.7989194219504601</v>
      </c>
    </row>
    <row r="35" spans="1:21" ht="12" thickBot="1" x14ac:dyDescent="0.2">
      <c r="A35" s="44"/>
      <c r="B35" s="46" t="s">
        <v>36</v>
      </c>
      <c r="C35" s="52"/>
      <c r="D35" s="70"/>
      <c r="E35" s="67">
        <v>275241</v>
      </c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1"/>
    </row>
    <row r="36" spans="1:21" ht="12" thickBot="1" x14ac:dyDescent="0.2">
      <c r="A36" s="44"/>
      <c r="B36" s="46" t="s">
        <v>37</v>
      </c>
      <c r="C36" s="52"/>
      <c r="D36" s="70"/>
      <c r="E36" s="67">
        <v>178338</v>
      </c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1"/>
    </row>
    <row r="37" spans="1:21" ht="12" thickBot="1" x14ac:dyDescent="0.2">
      <c r="A37" s="44"/>
      <c r="B37" s="46" t="s">
        <v>38</v>
      </c>
      <c r="C37" s="52"/>
      <c r="D37" s="70"/>
      <c r="E37" s="67">
        <v>148107</v>
      </c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1"/>
    </row>
    <row r="38" spans="1:21" ht="12" customHeight="1" thickBot="1" x14ac:dyDescent="0.2">
      <c r="A38" s="44"/>
      <c r="B38" s="46" t="s">
        <v>33</v>
      </c>
      <c r="C38" s="52"/>
      <c r="D38" s="67">
        <v>262819.23139999999</v>
      </c>
      <c r="E38" s="67">
        <v>146804</v>
      </c>
      <c r="F38" s="68">
        <v>179.027295850249</v>
      </c>
      <c r="G38" s="67">
        <v>595489.31530000002</v>
      </c>
      <c r="H38" s="68">
        <v>-55.864996290051799</v>
      </c>
      <c r="I38" s="67">
        <v>13217.811299999999</v>
      </c>
      <c r="J38" s="68">
        <v>5.0292405276397201</v>
      </c>
      <c r="K38" s="67">
        <v>33475.111100000002</v>
      </c>
      <c r="L38" s="68">
        <v>5.6214461351226204</v>
      </c>
      <c r="M38" s="68">
        <v>-0.60514511033243401</v>
      </c>
      <c r="N38" s="67">
        <v>5874235.4889000002</v>
      </c>
      <c r="O38" s="67">
        <v>5874235.4889000002</v>
      </c>
      <c r="P38" s="67">
        <v>368</v>
      </c>
      <c r="Q38" s="67">
        <v>346</v>
      </c>
      <c r="R38" s="68">
        <v>6.35838150289017</v>
      </c>
      <c r="S38" s="67">
        <v>714.18269402173905</v>
      </c>
      <c r="T38" s="67">
        <v>764.70283439306399</v>
      </c>
      <c r="U38" s="69">
        <v>-7.0738399003808397</v>
      </c>
    </row>
    <row r="39" spans="1:21" ht="12" thickBot="1" x14ac:dyDescent="0.2">
      <c r="A39" s="44"/>
      <c r="B39" s="46" t="s">
        <v>34</v>
      </c>
      <c r="C39" s="52"/>
      <c r="D39" s="67">
        <v>630923.88919999998</v>
      </c>
      <c r="E39" s="67">
        <v>450052</v>
      </c>
      <c r="F39" s="68">
        <v>140.189109080728</v>
      </c>
      <c r="G39" s="67">
        <v>1413639.8654</v>
      </c>
      <c r="H39" s="68">
        <v>-55.368838652447401</v>
      </c>
      <c r="I39" s="67">
        <v>44379.818899999998</v>
      </c>
      <c r="J39" s="68">
        <v>7.0341002551469103</v>
      </c>
      <c r="K39" s="67">
        <v>74558.031400000007</v>
      </c>
      <c r="L39" s="68">
        <v>5.2741885132747903</v>
      </c>
      <c r="M39" s="68">
        <v>-0.40476139100421599</v>
      </c>
      <c r="N39" s="67">
        <v>14762069.6577</v>
      </c>
      <c r="O39" s="67">
        <v>14762069.6577</v>
      </c>
      <c r="P39" s="67">
        <v>2847</v>
      </c>
      <c r="Q39" s="67">
        <v>3033</v>
      </c>
      <c r="R39" s="68">
        <v>-6.1325420375865498</v>
      </c>
      <c r="S39" s="67">
        <v>221.610076993326</v>
      </c>
      <c r="T39" s="67">
        <v>242.35887388724001</v>
      </c>
      <c r="U39" s="69">
        <v>-9.3627497338664991</v>
      </c>
    </row>
    <row r="40" spans="1:21" ht="12" thickBot="1" x14ac:dyDescent="0.2">
      <c r="A40" s="44"/>
      <c r="B40" s="46" t="s">
        <v>39</v>
      </c>
      <c r="C40" s="52"/>
      <c r="D40" s="70"/>
      <c r="E40" s="67">
        <v>118445</v>
      </c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1"/>
    </row>
    <row r="41" spans="1:21" ht="12" thickBot="1" x14ac:dyDescent="0.2">
      <c r="A41" s="44"/>
      <c r="B41" s="46" t="s">
        <v>40</v>
      </c>
      <c r="C41" s="52"/>
      <c r="D41" s="70"/>
      <c r="E41" s="67">
        <v>24907</v>
      </c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1"/>
    </row>
    <row r="42" spans="1:21" ht="12" thickBot="1" x14ac:dyDescent="0.2">
      <c r="A42" s="45"/>
      <c r="B42" s="46" t="s">
        <v>35</v>
      </c>
      <c r="C42" s="52"/>
      <c r="D42" s="72">
        <v>9352.7041000000008</v>
      </c>
      <c r="E42" s="72">
        <v>32226</v>
      </c>
      <c r="F42" s="73">
        <v>29.022230807422599</v>
      </c>
      <c r="G42" s="72">
        <v>156063.79639999999</v>
      </c>
      <c r="H42" s="73">
        <v>-94.007127651804296</v>
      </c>
      <c r="I42" s="72">
        <v>1301.2302</v>
      </c>
      <c r="J42" s="73">
        <v>13.912876811744701</v>
      </c>
      <c r="K42" s="72">
        <v>22623.6198</v>
      </c>
      <c r="L42" s="73">
        <v>14.4963920664947</v>
      </c>
      <c r="M42" s="73">
        <v>-0.94248355428957498</v>
      </c>
      <c r="N42" s="72">
        <v>443761.91629999998</v>
      </c>
      <c r="O42" s="72">
        <v>443761.91629999998</v>
      </c>
      <c r="P42" s="72">
        <v>26</v>
      </c>
      <c r="Q42" s="72">
        <v>33</v>
      </c>
      <c r="R42" s="73">
        <v>-21.2121212121212</v>
      </c>
      <c r="S42" s="72">
        <v>359.71938846153802</v>
      </c>
      <c r="T42" s="72">
        <v>234.692284848485</v>
      </c>
      <c r="U42" s="74">
        <v>34.756843145923902</v>
      </c>
    </row>
  </sheetData>
  <mergeCells count="40">
    <mergeCell ref="B18:C18"/>
    <mergeCell ref="A1:U4"/>
    <mergeCell ref="W1:W4"/>
    <mergeCell ref="B6:C6"/>
    <mergeCell ref="A7:C7"/>
    <mergeCell ref="A8:A42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41:C41"/>
    <mergeCell ref="B42:C42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25:C25"/>
    <mergeCell ref="B26:C26"/>
    <mergeCell ref="B27:C27"/>
    <mergeCell ref="B28:C2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138202</v>
      </c>
      <c r="D2" s="32">
        <v>1120203.75312393</v>
      </c>
      <c r="E2" s="32">
        <v>923822.21946410299</v>
      </c>
      <c r="F2" s="32">
        <v>196381.533659829</v>
      </c>
      <c r="G2" s="32">
        <v>923822.21946410299</v>
      </c>
      <c r="H2" s="32">
        <v>0.17530876245698701</v>
      </c>
    </row>
    <row r="3" spans="1:8" ht="14.25" x14ac:dyDescent="0.2">
      <c r="A3" s="32">
        <v>2</v>
      </c>
      <c r="B3" s="33">
        <v>13</v>
      </c>
      <c r="C3" s="32">
        <v>16433</v>
      </c>
      <c r="D3" s="32">
        <v>137292.58971825099</v>
      </c>
      <c r="E3" s="32">
        <v>114229.613150223</v>
      </c>
      <c r="F3" s="32">
        <v>23062.976568028102</v>
      </c>
      <c r="G3" s="32">
        <v>114229.613150223</v>
      </c>
      <c r="H3" s="32">
        <v>0.167984132394599</v>
      </c>
    </row>
    <row r="4" spans="1:8" ht="14.25" x14ac:dyDescent="0.2">
      <c r="A4" s="32">
        <v>3</v>
      </c>
      <c r="B4" s="33">
        <v>14</v>
      </c>
      <c r="C4" s="32">
        <v>139543</v>
      </c>
      <c r="D4" s="32">
        <v>197118.96550427401</v>
      </c>
      <c r="E4" s="32">
        <v>155604.30656666699</v>
      </c>
      <c r="F4" s="32">
        <v>41514.6589376068</v>
      </c>
      <c r="G4" s="32">
        <v>155604.30656666699</v>
      </c>
      <c r="H4" s="32">
        <v>0.210607126672988</v>
      </c>
    </row>
    <row r="5" spans="1:8" ht="14.25" x14ac:dyDescent="0.2">
      <c r="A5" s="32">
        <v>4</v>
      </c>
      <c r="B5" s="33">
        <v>15</v>
      </c>
      <c r="C5" s="32">
        <v>6004</v>
      </c>
      <c r="D5" s="32">
        <v>87403.821936752094</v>
      </c>
      <c r="E5" s="32">
        <v>78749.328752991496</v>
      </c>
      <c r="F5" s="32">
        <v>8654.49318376068</v>
      </c>
      <c r="G5" s="32">
        <v>78749.328752991496</v>
      </c>
      <c r="H5" s="32">
        <v>9.9017331187454496E-2</v>
      </c>
    </row>
    <row r="6" spans="1:8" ht="14.25" x14ac:dyDescent="0.2">
      <c r="A6" s="32">
        <v>5</v>
      </c>
      <c r="B6" s="33">
        <v>16</v>
      </c>
      <c r="C6" s="32">
        <v>5400</v>
      </c>
      <c r="D6" s="32">
        <v>397754.04194273503</v>
      </c>
      <c r="E6" s="32">
        <v>398199.58047008503</v>
      </c>
      <c r="F6" s="32">
        <v>-445.53852735042699</v>
      </c>
      <c r="G6" s="32">
        <v>398199.58047008503</v>
      </c>
      <c r="H6" s="32">
        <v>-1.12013576323273E-3</v>
      </c>
    </row>
    <row r="7" spans="1:8" ht="14.25" x14ac:dyDescent="0.2">
      <c r="A7" s="32">
        <v>6</v>
      </c>
      <c r="B7" s="33">
        <v>17</v>
      </c>
      <c r="C7" s="32">
        <v>22426</v>
      </c>
      <c r="D7" s="32">
        <v>387318.41858974402</v>
      </c>
      <c r="E7" s="32">
        <v>338284.00787350402</v>
      </c>
      <c r="F7" s="32">
        <v>49034.410716239297</v>
      </c>
      <c r="G7" s="32">
        <v>338284.00787350402</v>
      </c>
      <c r="H7" s="32">
        <v>0.12659973903326699</v>
      </c>
    </row>
    <row r="8" spans="1:8" ht="14.25" x14ac:dyDescent="0.2">
      <c r="A8" s="32">
        <v>7</v>
      </c>
      <c r="B8" s="33">
        <v>18</v>
      </c>
      <c r="C8" s="32">
        <v>222019</v>
      </c>
      <c r="D8" s="32">
        <v>341888.29913247901</v>
      </c>
      <c r="E8" s="32">
        <v>311050.628211111</v>
      </c>
      <c r="F8" s="32">
        <v>30837.670921367499</v>
      </c>
      <c r="G8" s="32">
        <v>311050.628211111</v>
      </c>
      <c r="H8" s="32">
        <v>9.0198088087882197E-2</v>
      </c>
    </row>
    <row r="9" spans="1:8" ht="14.25" x14ac:dyDescent="0.2">
      <c r="A9" s="32">
        <v>8</v>
      </c>
      <c r="B9" s="33">
        <v>19</v>
      </c>
      <c r="C9" s="32">
        <v>22780</v>
      </c>
      <c r="D9" s="32">
        <v>185058.29384871799</v>
      </c>
      <c r="E9" s="32">
        <v>195256.00172905999</v>
      </c>
      <c r="F9" s="32">
        <v>-10197.707880341901</v>
      </c>
      <c r="G9" s="32">
        <v>195256.00172905999</v>
      </c>
      <c r="H9" s="32">
        <v>-5.5105381489566403E-2</v>
      </c>
    </row>
    <row r="10" spans="1:8" ht="14.25" x14ac:dyDescent="0.2">
      <c r="A10" s="32">
        <v>9</v>
      </c>
      <c r="B10" s="33">
        <v>21</v>
      </c>
      <c r="C10" s="32">
        <v>239390</v>
      </c>
      <c r="D10" s="32">
        <v>1002719.14310855</v>
      </c>
      <c r="E10" s="32">
        <v>990350.96771623904</v>
      </c>
      <c r="F10" s="32">
        <v>12368.175392307699</v>
      </c>
      <c r="G10" s="32">
        <v>990350.96771623904</v>
      </c>
      <c r="H10" s="36">
        <v>1.23346357525048E-2</v>
      </c>
    </row>
    <row r="11" spans="1:8" ht="14.25" x14ac:dyDescent="0.2">
      <c r="A11" s="32">
        <v>10</v>
      </c>
      <c r="B11" s="33">
        <v>22</v>
      </c>
      <c r="C11" s="32">
        <v>38342</v>
      </c>
      <c r="D11" s="32">
        <v>700330.25994615396</v>
      </c>
      <c r="E11" s="32">
        <v>633741.86088632501</v>
      </c>
      <c r="F11" s="32">
        <v>66588.399059829098</v>
      </c>
      <c r="G11" s="32">
        <v>633741.86088632501</v>
      </c>
      <c r="H11" s="32">
        <v>9.5081424962201205E-2</v>
      </c>
    </row>
    <row r="12" spans="1:8" ht="14.25" x14ac:dyDescent="0.2">
      <c r="A12" s="32">
        <v>11</v>
      </c>
      <c r="B12" s="33">
        <v>23</v>
      </c>
      <c r="C12" s="32">
        <v>404357.25599999999</v>
      </c>
      <c r="D12" s="32">
        <v>5121276.3952239295</v>
      </c>
      <c r="E12" s="32">
        <v>5218981.68456838</v>
      </c>
      <c r="F12" s="32">
        <v>-97705.289344444405</v>
      </c>
      <c r="G12" s="32">
        <v>5218981.68456838</v>
      </c>
      <c r="H12" s="32">
        <v>-1.9078308180273899E-2</v>
      </c>
    </row>
    <row r="13" spans="1:8" ht="14.25" x14ac:dyDescent="0.2">
      <c r="A13" s="32">
        <v>12</v>
      </c>
      <c r="B13" s="33">
        <v>24</v>
      </c>
      <c r="C13" s="32">
        <v>40255.764000000003</v>
      </c>
      <c r="D13" s="32">
        <v>888470.61615470098</v>
      </c>
      <c r="E13" s="32">
        <v>834683.76398119703</v>
      </c>
      <c r="F13" s="32">
        <v>53786.852173504303</v>
      </c>
      <c r="G13" s="32">
        <v>834683.76398119703</v>
      </c>
      <c r="H13" s="32">
        <v>6.0538695591637798E-2</v>
      </c>
    </row>
    <row r="14" spans="1:8" ht="14.25" x14ac:dyDescent="0.2">
      <c r="A14" s="32">
        <v>13</v>
      </c>
      <c r="B14" s="33">
        <v>25</v>
      </c>
      <c r="C14" s="32">
        <v>113375</v>
      </c>
      <c r="D14" s="32">
        <v>1517363.0260000001</v>
      </c>
      <c r="E14" s="32">
        <v>1420819.0456999999</v>
      </c>
      <c r="F14" s="32">
        <v>96543.980299999996</v>
      </c>
      <c r="G14" s="32">
        <v>1420819.0456999999</v>
      </c>
      <c r="H14" s="32">
        <v>6.3626158437842403E-2</v>
      </c>
    </row>
    <row r="15" spans="1:8" ht="14.25" x14ac:dyDescent="0.2">
      <c r="A15" s="32">
        <v>14</v>
      </c>
      <c r="B15" s="33">
        <v>26</v>
      </c>
      <c r="C15" s="32">
        <v>104573</v>
      </c>
      <c r="D15" s="32">
        <v>504797.71648102999</v>
      </c>
      <c r="E15" s="32">
        <v>447696.87001055898</v>
      </c>
      <c r="F15" s="32">
        <v>57100.846470471202</v>
      </c>
      <c r="G15" s="32">
        <v>447696.87001055898</v>
      </c>
      <c r="H15" s="32">
        <v>0.113116293133265</v>
      </c>
    </row>
    <row r="16" spans="1:8" ht="14.25" x14ac:dyDescent="0.2">
      <c r="A16" s="32">
        <v>15</v>
      </c>
      <c r="B16" s="33">
        <v>27</v>
      </c>
      <c r="C16" s="32">
        <v>181043.25200000001</v>
      </c>
      <c r="D16" s="32">
        <v>1473279.2382</v>
      </c>
      <c r="E16" s="32">
        <v>1298978.2058000001</v>
      </c>
      <c r="F16" s="32">
        <v>174301.0324</v>
      </c>
      <c r="G16" s="32">
        <v>1298978.2058000001</v>
      </c>
      <c r="H16" s="32">
        <v>0.11830821196730799</v>
      </c>
    </row>
    <row r="17" spans="1:8" ht="14.25" x14ac:dyDescent="0.2">
      <c r="A17" s="32">
        <v>16</v>
      </c>
      <c r="B17" s="33">
        <v>29</v>
      </c>
      <c r="C17" s="32">
        <v>236136</v>
      </c>
      <c r="D17" s="32">
        <v>3157787.4836094002</v>
      </c>
      <c r="E17" s="32">
        <v>2847068.59901453</v>
      </c>
      <c r="F17" s="32">
        <v>310718.88459487201</v>
      </c>
      <c r="G17" s="32">
        <v>2847068.59901453</v>
      </c>
      <c r="H17" s="32">
        <v>9.8397655386142396E-2</v>
      </c>
    </row>
    <row r="18" spans="1:8" ht="14.25" x14ac:dyDescent="0.2">
      <c r="A18" s="32">
        <v>17</v>
      </c>
      <c r="B18" s="33">
        <v>31</v>
      </c>
      <c r="C18" s="32">
        <v>32732.684000000001</v>
      </c>
      <c r="D18" s="32">
        <v>385177.24576702202</v>
      </c>
      <c r="E18" s="32">
        <v>324195.47627835802</v>
      </c>
      <c r="F18" s="32">
        <v>60981.769488664002</v>
      </c>
      <c r="G18" s="32">
        <v>324195.47627835802</v>
      </c>
      <c r="H18" s="32">
        <v>0.15832131871452601</v>
      </c>
    </row>
    <row r="19" spans="1:8" ht="14.25" x14ac:dyDescent="0.2">
      <c r="A19" s="32">
        <v>18</v>
      </c>
      <c r="B19" s="33">
        <v>32</v>
      </c>
      <c r="C19" s="32">
        <v>74600.017999999996</v>
      </c>
      <c r="D19" s="32">
        <v>909164.00115209096</v>
      </c>
      <c r="E19" s="32">
        <v>954879.13523293298</v>
      </c>
      <c r="F19" s="32">
        <v>-45715.134080841497</v>
      </c>
      <c r="G19" s="32">
        <v>954879.13523293298</v>
      </c>
      <c r="H19" s="32">
        <v>-5.0282604703784303E-2</v>
      </c>
    </row>
    <row r="20" spans="1:8" ht="14.25" x14ac:dyDescent="0.2">
      <c r="A20" s="32">
        <v>19</v>
      </c>
      <c r="B20" s="33">
        <v>33</v>
      </c>
      <c r="C20" s="32">
        <v>41083.870000000003</v>
      </c>
      <c r="D20" s="32">
        <v>790060.04742736602</v>
      </c>
      <c r="E20" s="32">
        <v>611624.95156655705</v>
      </c>
      <c r="F20" s="32">
        <v>178435.09586080801</v>
      </c>
      <c r="G20" s="32">
        <v>611624.95156655705</v>
      </c>
      <c r="H20" s="32">
        <v>0.22585004322372401</v>
      </c>
    </row>
    <row r="21" spans="1:8" ht="14.25" x14ac:dyDescent="0.2">
      <c r="A21" s="32">
        <v>20</v>
      </c>
      <c r="B21" s="33">
        <v>34</v>
      </c>
      <c r="C21" s="32">
        <v>46352.847000000002</v>
      </c>
      <c r="D21" s="32">
        <v>310596.24919198197</v>
      </c>
      <c r="E21" s="32">
        <v>226611.39913647401</v>
      </c>
      <c r="F21" s="32">
        <v>83984.850055508898</v>
      </c>
      <c r="G21" s="32">
        <v>226611.39913647401</v>
      </c>
      <c r="H21" s="32">
        <v>0.27039879030733899</v>
      </c>
    </row>
    <row r="22" spans="1:8" ht="14.25" x14ac:dyDescent="0.2">
      <c r="A22" s="32">
        <v>21</v>
      </c>
      <c r="B22" s="33">
        <v>35</v>
      </c>
      <c r="C22" s="32">
        <v>126496.133</v>
      </c>
      <c r="D22" s="32">
        <v>2460929.3782761102</v>
      </c>
      <c r="E22" s="32">
        <v>2663850.2298522098</v>
      </c>
      <c r="F22" s="32">
        <v>-202920.85157610601</v>
      </c>
      <c r="G22" s="32">
        <v>2663850.2298522098</v>
      </c>
      <c r="H22" s="32">
        <v>-8.2456999118866794E-2</v>
      </c>
    </row>
    <row r="23" spans="1:8" ht="14.25" x14ac:dyDescent="0.2">
      <c r="A23" s="32">
        <v>22</v>
      </c>
      <c r="B23" s="33">
        <v>36</v>
      </c>
      <c r="C23" s="32">
        <v>180931.889</v>
      </c>
      <c r="D23" s="32">
        <v>767042.56492920395</v>
      </c>
      <c r="E23" s="32">
        <v>648059.92807523301</v>
      </c>
      <c r="F23" s="32">
        <v>118982.63685397001</v>
      </c>
      <c r="G23" s="32">
        <v>648059.92807523301</v>
      </c>
      <c r="H23" s="32">
        <v>0.155118688706607</v>
      </c>
    </row>
    <row r="24" spans="1:8" ht="14.25" x14ac:dyDescent="0.2">
      <c r="A24" s="32">
        <v>23</v>
      </c>
      <c r="B24" s="33">
        <v>37</v>
      </c>
      <c r="C24" s="32">
        <v>117332.87300000001</v>
      </c>
      <c r="D24" s="32">
        <v>1109506.03725751</v>
      </c>
      <c r="E24" s="32">
        <v>966868.631991865</v>
      </c>
      <c r="F24" s="32">
        <v>142637.40526564899</v>
      </c>
      <c r="G24" s="32">
        <v>966868.631991865</v>
      </c>
      <c r="H24" s="32">
        <v>0.128559377304716</v>
      </c>
    </row>
    <row r="25" spans="1:8" ht="14.25" x14ac:dyDescent="0.2">
      <c r="A25" s="32">
        <v>24</v>
      </c>
      <c r="B25" s="33">
        <v>38</v>
      </c>
      <c r="C25" s="32">
        <v>172135.389</v>
      </c>
      <c r="D25" s="32">
        <v>933503.20883716794</v>
      </c>
      <c r="E25" s="32">
        <v>897412.18125663698</v>
      </c>
      <c r="F25" s="32">
        <v>36091.027580531001</v>
      </c>
      <c r="G25" s="32">
        <v>897412.18125663698</v>
      </c>
      <c r="H25" s="32">
        <v>3.8661921286257103E-2</v>
      </c>
    </row>
    <row r="26" spans="1:8" ht="14.25" x14ac:dyDescent="0.2">
      <c r="A26" s="32">
        <v>25</v>
      </c>
      <c r="B26" s="33">
        <v>39</v>
      </c>
      <c r="C26" s="32">
        <v>101564.749</v>
      </c>
      <c r="D26" s="32">
        <v>138726.133774321</v>
      </c>
      <c r="E26" s="32">
        <v>99520.836926243705</v>
      </c>
      <c r="F26" s="32">
        <v>39205.296848077502</v>
      </c>
      <c r="G26" s="32">
        <v>99520.836926243705</v>
      </c>
      <c r="H26" s="32">
        <v>0.28260930930185402</v>
      </c>
    </row>
    <row r="27" spans="1:8" ht="14.25" x14ac:dyDescent="0.2">
      <c r="A27" s="32">
        <v>26</v>
      </c>
      <c r="B27" s="33">
        <v>42</v>
      </c>
      <c r="C27" s="32">
        <v>15464.683000000001</v>
      </c>
      <c r="D27" s="32">
        <v>294836.40340000001</v>
      </c>
      <c r="E27" s="32">
        <v>268549.71110000001</v>
      </c>
      <c r="F27" s="32">
        <v>26286.692299999999</v>
      </c>
      <c r="G27" s="32">
        <v>268549.71110000001</v>
      </c>
      <c r="H27" s="32">
        <v>8.9156874785021906E-2</v>
      </c>
    </row>
    <row r="28" spans="1:8" ht="14.25" x14ac:dyDescent="0.2">
      <c r="A28" s="32">
        <v>27</v>
      </c>
      <c r="B28" s="33">
        <v>75</v>
      </c>
      <c r="C28" s="32">
        <v>379</v>
      </c>
      <c r="D28" s="32">
        <v>262819.23077692301</v>
      </c>
      <c r="E28" s="32">
        <v>249601.42042735001</v>
      </c>
      <c r="F28" s="32">
        <v>13217.810349572601</v>
      </c>
      <c r="G28" s="32">
        <v>249601.42042735001</v>
      </c>
      <c r="H28" s="32">
        <v>5.0292401779349703E-2</v>
      </c>
    </row>
    <row r="29" spans="1:8" ht="14.25" x14ac:dyDescent="0.2">
      <c r="A29" s="32">
        <v>28</v>
      </c>
      <c r="B29" s="33">
        <v>76</v>
      </c>
      <c r="C29" s="32">
        <v>2966</v>
      </c>
      <c r="D29" s="32">
        <v>630923.878995726</v>
      </c>
      <c r="E29" s="32">
        <v>586544.06725299102</v>
      </c>
      <c r="F29" s="32">
        <v>44379.811742735001</v>
      </c>
      <c r="G29" s="32">
        <v>586544.06725299102</v>
      </c>
      <c r="H29" s="32">
        <v>7.0340992345029996E-2</v>
      </c>
    </row>
    <row r="30" spans="1:8" ht="14.25" x14ac:dyDescent="0.2">
      <c r="A30" s="32">
        <v>29</v>
      </c>
      <c r="B30" s="33">
        <v>99</v>
      </c>
      <c r="C30" s="32">
        <v>26</v>
      </c>
      <c r="D30" s="32">
        <v>9352.7040314650894</v>
      </c>
      <c r="E30" s="32">
        <v>8051.4737160577897</v>
      </c>
      <c r="F30" s="32">
        <v>1301.2303154073099</v>
      </c>
      <c r="G30" s="32">
        <v>8051.4737160577897</v>
      </c>
      <c r="H30" s="32">
        <v>0.139128781476416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2015-01-26T00:40:25Z</dcterms:modified>
</cp:coreProperties>
</file>