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<sst xmlns="http://schemas.openxmlformats.org/spreadsheetml/2006/main" count="112" uniqueCount="70">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</sst>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16992046.234299999</v>
      </c>
      <c r="F3" s="25">
        <f>RA!I7</f>
        <v>2052957.3469</v>
      </c>
      <c r="G3" s="16">
        <f>E3-F3</f>
        <v>14939088.887399999</v>
      </c>
      <c r="H3" s="27">
        <f>RA!J7</f>
        <v>12.0818724160244</v>
      </c>
      <c r="I3" s="20">
        <f>SUM(I4:I38)</f>
        <v>16992052.669468336</v>
      </c>
      <c r="J3" s="21">
        <f>SUM(J4:J38)</f>
        <v>14939088.85896223</v>
      </c>
      <c r="K3" s="22">
        <f>E3-I3</f>
        <v>-6.4351683370769024</v>
      </c>
      <c r="L3" s="22">
        <f>G3-J3</f>
        <v>2.8437769040465355E-2</v>
      </c>
    </row>
    <row r="4" spans="1:13" x14ac:dyDescent="0.15">
      <c r="A4" s="40">
        <f>RA!A8</f>
        <v>42030</v>
      </c>
      <c r="B4" s="12">
        <v>12</v>
      </c>
      <c r="C4" s="37" t="s">
        <v>6</v>
      </c>
      <c r="D4" s="37"/>
      <c r="E4" s="15">
        <f>VLOOKUP(C4,RA!B8:D38,3,0)</f>
        <v>861023.28460000001</v>
      </c>
      <c r="F4" s="25">
        <f>VLOOKUP(C4,RA!B8:I41,8,0)</f>
        <v>201742.2107</v>
      </c>
      <c r="G4" s="16">
        <f t="shared" ref="G4:G38" si="0">E4-F4</f>
        <v>659281.07389999996</v>
      </c>
      <c r="H4" s="27">
        <f>RA!J8</f>
        <v>23.430517421340401</v>
      </c>
      <c r="I4" s="20">
        <f>VLOOKUP(B4,RMS!B:D,3,FALSE)</f>
        <v>861024.49670085497</v>
      </c>
      <c r="J4" s="21">
        <f>VLOOKUP(B4,RMS!B:E,4,FALSE)</f>
        <v>659281.091967521</v>
      </c>
      <c r="K4" s="22">
        <f t="shared" ref="K4:K38" si="1">E4-I4</f>
        <v>-1.2121008549584076</v>
      </c>
      <c r="L4" s="22">
        <f t="shared" ref="L4:L38" si="2">G4-J4</f>
        <v>-1.8067521043121815E-2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107015.2329</v>
      </c>
      <c r="F5" s="25">
        <f>VLOOKUP(C5,RA!B9:I42,8,0)</f>
        <v>23708.385200000001</v>
      </c>
      <c r="G5" s="16">
        <f t="shared" si="0"/>
        <v>83306.847699999998</v>
      </c>
      <c r="H5" s="27">
        <f>RA!J9</f>
        <v>22.1542153930125</v>
      </c>
      <c r="I5" s="20">
        <f>VLOOKUP(B5,RMS!B:D,3,FALSE)</f>
        <v>107015.26991189001</v>
      </c>
      <c r="J5" s="21">
        <f>VLOOKUP(B5,RMS!B:E,4,FALSE)</f>
        <v>83306.843084222099</v>
      </c>
      <c r="K5" s="22">
        <f t="shared" si="1"/>
        <v>-3.7011890002759174E-2</v>
      </c>
      <c r="L5" s="22">
        <f t="shared" si="2"/>
        <v>4.6157778997439891E-3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149762.1507</v>
      </c>
      <c r="F6" s="25">
        <f>VLOOKUP(C6,RA!B10:I43,8,0)</f>
        <v>32099.243399999999</v>
      </c>
      <c r="G6" s="16">
        <f t="shared" si="0"/>
        <v>117662.90729999999</v>
      </c>
      <c r="H6" s="27">
        <f>RA!J10</f>
        <v>21.433481857709499</v>
      </c>
      <c r="I6" s="20">
        <f>VLOOKUP(B6,RMS!B:D,3,FALSE)</f>
        <v>149764.04217179501</v>
      </c>
      <c r="J6" s="21">
        <f>VLOOKUP(B6,RMS!B:E,4,FALSE)</f>
        <v>117662.907611111</v>
      </c>
      <c r="K6" s="22">
        <f>E6-I6</f>
        <v>-1.8914717950101476</v>
      </c>
      <c r="L6" s="22">
        <f t="shared" si="2"/>
        <v>-3.1111101270653307E-4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60943.377399999998</v>
      </c>
      <c r="F7" s="25">
        <f>VLOOKUP(C7,RA!B11:I44,8,0)</f>
        <v>12098.2765</v>
      </c>
      <c r="G7" s="16">
        <f t="shared" si="0"/>
        <v>48845.100899999998</v>
      </c>
      <c r="H7" s="27">
        <f>RA!J11</f>
        <v>19.851667262536701</v>
      </c>
      <c r="I7" s="20">
        <f>VLOOKUP(B7,RMS!B:D,3,FALSE)</f>
        <v>60943.424491452999</v>
      </c>
      <c r="J7" s="21">
        <f>VLOOKUP(B7,RMS!B:E,4,FALSE)</f>
        <v>48845.100862393199</v>
      </c>
      <c r="K7" s="22">
        <f t="shared" si="1"/>
        <v>-4.7091453001485206E-2</v>
      </c>
      <c r="L7" s="22">
        <f t="shared" si="2"/>
        <v>3.7606798287015408E-5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218821.40909999999</v>
      </c>
      <c r="F8" s="25">
        <f>VLOOKUP(C8,RA!B12:I45,8,0)</f>
        <v>32125.986700000001</v>
      </c>
      <c r="G8" s="16">
        <f t="shared" si="0"/>
        <v>186695.42239999998</v>
      </c>
      <c r="H8" s="27">
        <f>RA!J12</f>
        <v>14.681372737764701</v>
      </c>
      <c r="I8" s="20">
        <f>VLOOKUP(B8,RMS!B:D,3,FALSE)</f>
        <v>218821.461337607</v>
      </c>
      <c r="J8" s="21">
        <f>VLOOKUP(B8,RMS!B:E,4,FALSE)</f>
        <v>186695.42245640999</v>
      </c>
      <c r="K8" s="22">
        <f t="shared" si="1"/>
        <v>-5.2237607014831156E-2</v>
      </c>
      <c r="L8" s="22">
        <f t="shared" si="2"/>
        <v>-5.6410004617646337E-5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320338.38660000003</v>
      </c>
      <c r="F9" s="25">
        <f>VLOOKUP(C9,RA!B13:I46,8,0)</f>
        <v>48802.942799999997</v>
      </c>
      <c r="G9" s="16">
        <f t="shared" si="0"/>
        <v>271535.44380000001</v>
      </c>
      <c r="H9" s="27">
        <f>RA!J13</f>
        <v>15.234809451962199</v>
      </c>
      <c r="I9" s="20">
        <f>VLOOKUP(B9,RMS!B:D,3,FALSE)</f>
        <v>320338.624089744</v>
      </c>
      <c r="J9" s="21">
        <f>VLOOKUP(B9,RMS!B:E,4,FALSE)</f>
        <v>271535.44401025597</v>
      </c>
      <c r="K9" s="22">
        <f t="shared" si="1"/>
        <v>-0.2374897439731285</v>
      </c>
      <c r="L9" s="22">
        <f t="shared" si="2"/>
        <v>-2.1025596652179956E-4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207392.1703</v>
      </c>
      <c r="F10" s="25">
        <f>VLOOKUP(C10,RA!B14:I47,8,0)</f>
        <v>21607.8194</v>
      </c>
      <c r="G10" s="16">
        <f t="shared" si="0"/>
        <v>185784.35089999999</v>
      </c>
      <c r="H10" s="27">
        <f>RA!J14</f>
        <v>10.418821196934999</v>
      </c>
      <c r="I10" s="20">
        <f>VLOOKUP(B10,RMS!B:D,3,FALSE)</f>
        <v>207392.17492222201</v>
      </c>
      <c r="J10" s="21">
        <f>VLOOKUP(B10,RMS!B:E,4,FALSE)</f>
        <v>185784.356503419</v>
      </c>
      <c r="K10" s="22">
        <f t="shared" si="1"/>
        <v>-4.6222220116760582E-3</v>
      </c>
      <c r="L10" s="22">
        <f t="shared" si="2"/>
        <v>-5.6034190056379884E-3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145826.65359999999</v>
      </c>
      <c r="F11" s="25">
        <f>VLOOKUP(C11,RA!B15:I48,8,0)</f>
        <v>-7984.4305000000004</v>
      </c>
      <c r="G11" s="16">
        <f t="shared" si="0"/>
        <v>153811.08409999998</v>
      </c>
      <c r="H11" s="27">
        <f>RA!J15</f>
        <v>-5.4752888466474401</v>
      </c>
      <c r="I11" s="20">
        <f>VLOOKUP(B11,RMS!B:D,3,FALSE)</f>
        <v>145826.79125213699</v>
      </c>
      <c r="J11" s="21">
        <f>VLOOKUP(B11,RMS!B:E,4,FALSE)</f>
        <v>153811.084195726</v>
      </c>
      <c r="K11" s="22">
        <f t="shared" si="1"/>
        <v>-0.13765213699662127</v>
      </c>
      <c r="L11" s="22">
        <f t="shared" si="2"/>
        <v>-9.5726019935682416E-5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662265.95759999997</v>
      </c>
      <c r="F12" s="25">
        <f>VLOOKUP(C12,RA!B16:I49,8,0)</f>
        <v>28495.439999999999</v>
      </c>
      <c r="G12" s="16">
        <f t="shared" si="0"/>
        <v>633770.51760000002</v>
      </c>
      <c r="H12" s="27">
        <f>RA!J16</f>
        <v>4.3027185185941397</v>
      </c>
      <c r="I12" s="20">
        <f>VLOOKUP(B12,RMS!B:D,3,FALSE)</f>
        <v>662265.75150170899</v>
      </c>
      <c r="J12" s="21">
        <f>VLOOKUP(B12,RMS!B:E,4,FALSE)</f>
        <v>633770.51793675194</v>
      </c>
      <c r="K12" s="22">
        <f t="shared" si="1"/>
        <v>0.2060982909752056</v>
      </c>
      <c r="L12" s="22">
        <f t="shared" si="2"/>
        <v>-3.3675192389637232E-4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595174.45730000001</v>
      </c>
      <c r="F13" s="25">
        <f>VLOOKUP(C13,RA!B17:I50,8,0)</f>
        <v>63219.693200000002</v>
      </c>
      <c r="G13" s="16">
        <f t="shared" si="0"/>
        <v>531954.76410000003</v>
      </c>
      <c r="H13" s="27">
        <f>RA!J17</f>
        <v>10.6220440787723</v>
      </c>
      <c r="I13" s="20">
        <f>VLOOKUP(B13,RMS!B:D,3,FALSE)</f>
        <v>595174.58131111099</v>
      </c>
      <c r="J13" s="21">
        <f>VLOOKUP(B13,RMS!B:E,4,FALSE)</f>
        <v>531954.76448888902</v>
      </c>
      <c r="K13" s="22">
        <f t="shared" si="1"/>
        <v>-0.12401111098006368</v>
      </c>
      <c r="L13" s="22">
        <f t="shared" si="2"/>
        <v>-3.8888899143785238E-4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2023868.8761</v>
      </c>
      <c r="F14" s="25">
        <f>VLOOKUP(C14,RA!B18:I51,8,0)</f>
        <v>307841.9143</v>
      </c>
      <c r="G14" s="16">
        <f t="shared" si="0"/>
        <v>1716026.9617999999</v>
      </c>
      <c r="H14" s="27">
        <f>RA!J18</f>
        <v>15.2105661555116</v>
      </c>
      <c r="I14" s="20">
        <f>VLOOKUP(B14,RMS!B:D,3,FALSE)</f>
        <v>2023868.8282008499</v>
      </c>
      <c r="J14" s="21">
        <f>VLOOKUP(B14,RMS!B:E,4,FALSE)</f>
        <v>1716026.94311111</v>
      </c>
      <c r="K14" s="22">
        <f t="shared" si="1"/>
        <v>4.7899150056764483E-2</v>
      </c>
      <c r="L14" s="22">
        <f t="shared" si="2"/>
        <v>1.8688889918848872E-2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589803.42429999996</v>
      </c>
      <c r="F15" s="25">
        <f>VLOOKUP(C15,RA!B19:I52,8,0)</f>
        <v>59827.471700000002</v>
      </c>
      <c r="G15" s="16">
        <f t="shared" si="0"/>
        <v>529975.95259999996</v>
      </c>
      <c r="H15" s="27">
        <f>RA!J19</f>
        <v>10.143629086420701</v>
      </c>
      <c r="I15" s="20">
        <f>VLOOKUP(B15,RMS!B:D,3,FALSE)</f>
        <v>589803.53021880297</v>
      </c>
      <c r="J15" s="21">
        <f>VLOOKUP(B15,RMS!B:E,4,FALSE)</f>
        <v>529975.95194188005</v>
      </c>
      <c r="K15" s="22">
        <f t="shared" si="1"/>
        <v>-0.10591880301944911</v>
      </c>
      <c r="L15" s="22">
        <f t="shared" si="2"/>
        <v>6.5811991225928068E-4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1250524.4691999999</v>
      </c>
      <c r="F16" s="25">
        <f>VLOOKUP(C16,RA!B20:I53,8,0)</f>
        <v>87355.104300000006</v>
      </c>
      <c r="G16" s="16">
        <f t="shared" si="0"/>
        <v>1163169.3648999999</v>
      </c>
      <c r="H16" s="27">
        <f>RA!J20</f>
        <v>6.9854774098010104</v>
      </c>
      <c r="I16" s="20">
        <f>VLOOKUP(B16,RMS!B:D,3,FALSE)</f>
        <v>1250524.5900000001</v>
      </c>
      <c r="J16" s="21">
        <f>VLOOKUP(B16,RMS!B:E,4,FALSE)</f>
        <v>1163169.3648999999</v>
      </c>
      <c r="K16" s="22">
        <f t="shared" si="1"/>
        <v>-0.12080000014975667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411643.30229999998</v>
      </c>
      <c r="F17" s="25">
        <f>VLOOKUP(C17,RA!B21:I54,8,0)</f>
        <v>48826.969700000001</v>
      </c>
      <c r="G17" s="16">
        <f t="shared" si="0"/>
        <v>362816.33259999997</v>
      </c>
      <c r="H17" s="27">
        <f>RA!J21</f>
        <v>11.861475560803701</v>
      </c>
      <c r="I17" s="20">
        <f>VLOOKUP(B17,RMS!B:D,3,FALSE)</f>
        <v>411642.95021127799</v>
      </c>
      <c r="J17" s="21">
        <f>VLOOKUP(B17,RMS!B:E,4,FALSE)</f>
        <v>362816.33254157798</v>
      </c>
      <c r="K17" s="22">
        <f t="shared" si="1"/>
        <v>0.35208872199291363</v>
      </c>
      <c r="L17" s="22">
        <f t="shared" si="2"/>
        <v>5.8421981520950794E-5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1156564.5137</v>
      </c>
      <c r="F18" s="25">
        <f>VLOOKUP(C18,RA!B22:I55,8,0)</f>
        <v>136787.46419999999</v>
      </c>
      <c r="G18" s="16">
        <f t="shared" si="0"/>
        <v>1019777.0495</v>
      </c>
      <c r="H18" s="27">
        <f>RA!J22</f>
        <v>11.827050076298701</v>
      </c>
      <c r="I18" s="20">
        <f>VLOOKUP(B18,RMS!B:D,3,FALSE)</f>
        <v>1156565.7921</v>
      </c>
      <c r="J18" s="21">
        <f>VLOOKUP(B18,RMS!B:E,4,FALSE)</f>
        <v>1019777.0431</v>
      </c>
      <c r="K18" s="22">
        <f t="shared" si="1"/>
        <v>-1.2783999999519438</v>
      </c>
      <c r="L18" s="22">
        <f t="shared" si="2"/>
        <v>6.3999999547377229E-3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2397900.6562000001</v>
      </c>
      <c r="F19" s="25">
        <f>VLOOKUP(C19,RA!B23:I56,8,0)</f>
        <v>264362.48060000001</v>
      </c>
      <c r="G19" s="16">
        <f t="shared" si="0"/>
        <v>2133538.1756000002</v>
      </c>
      <c r="H19" s="27">
        <f>RA!J23</f>
        <v>11.0247469976067</v>
      </c>
      <c r="I19" s="20">
        <f>VLOOKUP(B19,RMS!B:D,3,FALSE)</f>
        <v>2397902.6388812</v>
      </c>
      <c r="J19" s="21">
        <f>VLOOKUP(B19,RMS!B:E,4,FALSE)</f>
        <v>2133538.2090529902</v>
      </c>
      <c r="K19" s="22">
        <f t="shared" si="1"/>
        <v>-1.9826811999082565</v>
      </c>
      <c r="L19" s="22">
        <f t="shared" si="2"/>
        <v>-3.3452989999204874E-2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274400.11219999997</v>
      </c>
      <c r="F20" s="25">
        <f>VLOOKUP(C20,RA!B24:I57,8,0)</f>
        <v>45604.405599999998</v>
      </c>
      <c r="G20" s="16">
        <f t="shared" si="0"/>
        <v>228795.70659999998</v>
      </c>
      <c r="H20" s="27">
        <f>RA!J24</f>
        <v>16.619674545453801</v>
      </c>
      <c r="I20" s="20">
        <f>VLOOKUP(B20,RMS!B:D,3,FALSE)</f>
        <v>274400.10550069599</v>
      </c>
      <c r="J20" s="21">
        <f>VLOOKUP(B20,RMS!B:E,4,FALSE)</f>
        <v>228795.69698487301</v>
      </c>
      <c r="K20" s="22">
        <f t="shared" si="1"/>
        <v>6.6993039799854159E-3</v>
      </c>
      <c r="L20" s="22">
        <f t="shared" si="2"/>
        <v>9.6151269681286067E-3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314230.76909999998</v>
      </c>
      <c r="F21" s="25">
        <f>VLOOKUP(C21,RA!B25:I58,8,0)</f>
        <v>17407.376899999999</v>
      </c>
      <c r="G21" s="16">
        <f t="shared" si="0"/>
        <v>296823.3922</v>
      </c>
      <c r="H21" s="27">
        <f>RA!J25</f>
        <v>5.5396793095269201</v>
      </c>
      <c r="I21" s="20">
        <f>VLOOKUP(B21,RMS!B:D,3,FALSE)</f>
        <v>314230.77117890498</v>
      </c>
      <c r="J21" s="21">
        <f>VLOOKUP(B21,RMS!B:E,4,FALSE)</f>
        <v>296823.39135185903</v>
      </c>
      <c r="K21" s="22">
        <f t="shared" si="1"/>
        <v>-2.0789050031453371E-3</v>
      </c>
      <c r="L21" s="22">
        <f t="shared" si="2"/>
        <v>8.4814097499474883E-4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699267.49699999997</v>
      </c>
      <c r="F22" s="25">
        <f>VLOOKUP(C22,RA!B26:I59,8,0)</f>
        <v>159188.65400000001</v>
      </c>
      <c r="G22" s="16">
        <f t="shared" si="0"/>
        <v>540078.84299999999</v>
      </c>
      <c r="H22" s="27">
        <f>RA!J26</f>
        <v>22.765058390809202</v>
      </c>
      <c r="I22" s="20">
        <f>VLOOKUP(B22,RMS!B:D,3,FALSE)</f>
        <v>699267.46716508595</v>
      </c>
      <c r="J22" s="21">
        <f>VLOOKUP(B22,RMS!B:E,4,FALSE)</f>
        <v>540078.861705877</v>
      </c>
      <c r="K22" s="22">
        <f t="shared" si="1"/>
        <v>2.9834914021193981E-2</v>
      </c>
      <c r="L22" s="22">
        <f t="shared" si="2"/>
        <v>-1.8705877009779215E-2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257104.79980000001</v>
      </c>
      <c r="F23" s="25">
        <f>VLOOKUP(C23,RA!B27:I60,8,0)</f>
        <v>71278.315100000007</v>
      </c>
      <c r="G23" s="16">
        <f t="shared" si="0"/>
        <v>185826.4847</v>
      </c>
      <c r="H23" s="27">
        <f>RA!J27</f>
        <v>27.723447852955999</v>
      </c>
      <c r="I23" s="20">
        <f>VLOOKUP(B23,RMS!B:D,3,FALSE)</f>
        <v>257104.790865252</v>
      </c>
      <c r="J23" s="21">
        <f>VLOOKUP(B23,RMS!B:E,4,FALSE)</f>
        <v>185826.50152586101</v>
      </c>
      <c r="K23" s="22">
        <f t="shared" si="1"/>
        <v>8.9347480097785592E-3</v>
      </c>
      <c r="L23" s="22">
        <f t="shared" si="2"/>
        <v>-1.6825861006509513E-2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938174.71059999999</v>
      </c>
      <c r="F24" s="25">
        <f>VLOOKUP(C24,RA!B28:I61,8,0)</f>
        <v>22977.1738</v>
      </c>
      <c r="G24" s="16">
        <f t="shared" si="0"/>
        <v>915197.5368</v>
      </c>
      <c r="H24" s="27">
        <f>RA!J28</f>
        <v>2.4491359168384701</v>
      </c>
      <c r="I24" s="20">
        <f>VLOOKUP(B24,RMS!B:D,3,FALSE)</f>
        <v>938174.70908407099</v>
      </c>
      <c r="J24" s="21">
        <f>VLOOKUP(B24,RMS!B:E,4,FALSE)</f>
        <v>915197.51112566399</v>
      </c>
      <c r="K24" s="22">
        <f t="shared" si="1"/>
        <v>1.5159290051087737E-3</v>
      </c>
      <c r="L24" s="22">
        <f t="shared" si="2"/>
        <v>2.5674336007796228E-2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674258.69030000002</v>
      </c>
      <c r="F25" s="25">
        <f>VLOOKUP(C25,RA!B29:I62,8,0)</f>
        <v>105847.60159999999</v>
      </c>
      <c r="G25" s="16">
        <f t="shared" si="0"/>
        <v>568411.08869999996</v>
      </c>
      <c r="H25" s="27">
        <f>RA!J29</f>
        <v>15.6983666836989</v>
      </c>
      <c r="I25" s="20">
        <f>VLOOKUP(B25,RMS!B:D,3,FALSE)</f>
        <v>674258.69000973494</v>
      </c>
      <c r="J25" s="21">
        <f>VLOOKUP(B25,RMS!B:E,4,FALSE)</f>
        <v>568411.07303522003</v>
      </c>
      <c r="K25" s="22">
        <f t="shared" si="1"/>
        <v>2.9026507399976254E-4</v>
      </c>
      <c r="L25" s="22">
        <f t="shared" si="2"/>
        <v>1.5664779930375516E-2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875500.8308</v>
      </c>
      <c r="F26" s="25">
        <f>VLOOKUP(C26,RA!B30:I63,8,0)</f>
        <v>129334.0662</v>
      </c>
      <c r="G26" s="16">
        <f t="shared" si="0"/>
        <v>746166.76459999999</v>
      </c>
      <c r="H26" s="27">
        <f>RA!J30</f>
        <v>14.7725806361394</v>
      </c>
      <c r="I26" s="20">
        <f>VLOOKUP(B26,RMS!B:D,3,FALSE)</f>
        <v>875500.84287528903</v>
      </c>
      <c r="J26" s="21">
        <f>VLOOKUP(B26,RMS!B:E,4,FALSE)</f>
        <v>746166.74612740602</v>
      </c>
      <c r="K26" s="22">
        <f t="shared" si="1"/>
        <v>-1.2075289036147296E-2</v>
      </c>
      <c r="L26" s="22">
        <f t="shared" si="2"/>
        <v>1.8472593976184726E-2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756056.5638</v>
      </c>
      <c r="F27" s="25">
        <f>VLOOKUP(C27,RA!B31:I64,8,0)</f>
        <v>36806.179700000001</v>
      </c>
      <c r="G27" s="16">
        <f t="shared" si="0"/>
        <v>719250.38410000002</v>
      </c>
      <c r="H27" s="27">
        <f>RA!J31</f>
        <v>4.8681780520506601</v>
      </c>
      <c r="I27" s="20">
        <f>VLOOKUP(B27,RMS!B:D,3,FALSE)</f>
        <v>756056.48574336304</v>
      </c>
      <c r="J27" s="21">
        <f>VLOOKUP(B27,RMS!B:E,4,FALSE)</f>
        <v>719250.36236460204</v>
      </c>
      <c r="K27" s="22">
        <f t="shared" si="1"/>
        <v>7.8056636964902282E-2</v>
      </c>
      <c r="L27" s="22">
        <f t="shared" si="2"/>
        <v>2.1735397982411087E-2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118733.9829</v>
      </c>
      <c r="F28" s="25">
        <f>VLOOKUP(C28,RA!B32:I65,8,0)</f>
        <v>34708.552900000002</v>
      </c>
      <c r="G28" s="16">
        <f t="shared" si="0"/>
        <v>84025.43</v>
      </c>
      <c r="H28" s="27">
        <f>RA!J32</f>
        <v>29.232197937158599</v>
      </c>
      <c r="I28" s="20">
        <f>VLOOKUP(B28,RMS!B:D,3,FALSE)</f>
        <v>118733.913940239</v>
      </c>
      <c r="J28" s="21">
        <f>VLOOKUP(B28,RMS!B:E,4,FALSE)</f>
        <v>84025.432922224296</v>
      </c>
      <c r="K28" s="22">
        <f t="shared" si="1"/>
        <v>6.8959761003497988E-2</v>
      </c>
      <c r="L28" s="22">
        <f t="shared" si="2"/>
        <v>-2.9222243028925732E-3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228428.64350000001</v>
      </c>
      <c r="F30" s="25">
        <f>VLOOKUP(C30,RA!B34:I68,8,0)</f>
        <v>23129.6855</v>
      </c>
      <c r="G30" s="16">
        <f t="shared" si="0"/>
        <v>205298.95800000001</v>
      </c>
      <c r="H30" s="27">
        <f>RA!J34</f>
        <v>10.125562690214901</v>
      </c>
      <c r="I30" s="20">
        <f>VLOOKUP(B30,RMS!B:D,3,FALSE)</f>
        <v>228428.64249999999</v>
      </c>
      <c r="J30" s="21">
        <f>VLOOKUP(B30,RMS!B:E,4,FALSE)</f>
        <v>205298.9564</v>
      </c>
      <c r="K30" s="22">
        <f t="shared" si="1"/>
        <v>1.0000000183936208E-3</v>
      </c>
      <c r="L30" s="22">
        <f t="shared" si="2"/>
        <v>1.6000000177882612E-3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194051.70939999999</v>
      </c>
      <c r="F34" s="25">
        <f>VLOOKUP(C34,RA!B8:I72,8,0)</f>
        <v>8918.7180000000008</v>
      </c>
      <c r="G34" s="16">
        <f t="shared" si="0"/>
        <v>185132.9914</v>
      </c>
      <c r="H34" s="27">
        <f>RA!J38</f>
        <v>4.5960522726526403</v>
      </c>
      <c r="I34" s="20">
        <f>VLOOKUP(B34,RMS!B:D,3,FALSE)</f>
        <v>194051.70936410301</v>
      </c>
      <c r="J34" s="21">
        <f>VLOOKUP(B34,RMS!B:E,4,FALSE)</f>
        <v>185132.992051282</v>
      </c>
      <c r="K34" s="22">
        <f t="shared" si="1"/>
        <v>3.5896984627470374E-5</v>
      </c>
      <c r="L34" s="22">
        <f t="shared" si="2"/>
        <v>-6.5128199639730155E-4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482086.86050000001</v>
      </c>
      <c r="F35" s="25">
        <f>VLOOKUP(C35,RA!B8:I73,8,0)</f>
        <v>33411.258199999997</v>
      </c>
      <c r="G35" s="16">
        <f t="shared" si="0"/>
        <v>448675.60230000003</v>
      </c>
      <c r="H35" s="27">
        <f>RA!J39</f>
        <v>6.9305473634662604</v>
      </c>
      <c r="I35" s="20">
        <f>VLOOKUP(B35,RMS!B:D,3,FALSE)</f>
        <v>482086.85133247898</v>
      </c>
      <c r="J35" s="21">
        <f>VLOOKUP(B35,RMS!B:E,4,FALSE)</f>
        <v>448675.60068290599</v>
      </c>
      <c r="K35" s="22">
        <f t="shared" si="1"/>
        <v>9.1675210278481245E-3</v>
      </c>
      <c r="L35" s="22">
        <f t="shared" si="2"/>
        <v>1.6170940361917019E-3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20882.7425</v>
      </c>
      <c r="F38" s="25">
        <f>VLOOKUP(C38,RA!B8:I76,8,0)</f>
        <v>3428.3872000000001</v>
      </c>
      <c r="G38" s="16">
        <f t="shared" si="0"/>
        <v>17454.355299999999</v>
      </c>
      <c r="H38" s="27" t="e">
        <f>RA!#REF!</f>
        <v>#REF!</v>
      </c>
      <c r="I38" s="20">
        <f>VLOOKUP(B38,RMS!B:D,3,FALSE)</f>
        <v>20882.7426064594</v>
      </c>
      <c r="J38" s="21">
        <f>VLOOKUP(B38,RMS!B:E,4,FALSE)</f>
        <v>17454.354920202699</v>
      </c>
      <c r="K38" s="22">
        <f t="shared" si="1"/>
        <v>-1.0645939983078279E-4</v>
      </c>
      <c r="L38" s="22">
        <f t="shared" si="2"/>
        <v>3.7979730041115545E-4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16992046.234299999</v>
      </c>
      <c r="E7" s="64">
        <v>15361481</v>
      </c>
      <c r="F7" s="65">
        <v>110.614635622047</v>
      </c>
      <c r="G7" s="64">
        <v>51402819.527099997</v>
      </c>
      <c r="H7" s="65">
        <v>-66.943357600565804</v>
      </c>
      <c r="I7" s="64">
        <v>2052957.3469</v>
      </c>
      <c r="J7" s="65">
        <v>12.0818724160244</v>
      </c>
      <c r="K7" s="64">
        <v>4499328.3452000003</v>
      </c>
      <c r="L7" s="65">
        <v>8.7530769451817996</v>
      </c>
      <c r="M7" s="65">
        <v>-0.54371915330648202</v>
      </c>
      <c r="N7" s="64">
        <v>563083772.01100004</v>
      </c>
      <c r="O7" s="64">
        <v>563083772.01100004</v>
      </c>
      <c r="P7" s="64">
        <v>885001</v>
      </c>
      <c r="Q7" s="64">
        <v>1128493</v>
      </c>
      <c r="R7" s="65">
        <v>-21.576739953194199</v>
      </c>
      <c r="S7" s="64">
        <v>19.200030547197098</v>
      </c>
      <c r="T7" s="64">
        <v>23.236910766659602</v>
      </c>
      <c r="U7" s="66">
        <v>-21.025384358317101</v>
      </c>
      <c r="V7" s="54"/>
      <c r="W7" s="54"/>
    </row>
    <row r="8" spans="1:23" ht="14.25" thickBot="1" x14ac:dyDescent="0.2">
      <c r="A8" s="51">
        <v>42030</v>
      </c>
      <c r="B8" s="41" t="s">
        <v>6</v>
      </c>
      <c r="C8" s="42"/>
      <c r="D8" s="67">
        <v>861023.28460000001</v>
      </c>
      <c r="E8" s="67">
        <v>556769</v>
      </c>
      <c r="F8" s="68">
        <v>154.64641253374401</v>
      </c>
      <c r="G8" s="67">
        <v>2029924.1891999999</v>
      </c>
      <c r="H8" s="68">
        <v>-57.583475817422901</v>
      </c>
      <c r="I8" s="67">
        <v>201742.2107</v>
      </c>
      <c r="J8" s="68">
        <v>23.430517421340401</v>
      </c>
      <c r="K8" s="67">
        <v>257319.60870000001</v>
      </c>
      <c r="L8" s="68">
        <v>12.6763161929417</v>
      </c>
      <c r="M8" s="68">
        <v>-0.215985863964203</v>
      </c>
      <c r="N8" s="67">
        <v>22313153.986699998</v>
      </c>
      <c r="O8" s="67">
        <v>22313153.986699998</v>
      </c>
      <c r="P8" s="67">
        <v>28583</v>
      </c>
      <c r="Q8" s="67">
        <v>35946</v>
      </c>
      <c r="R8" s="68">
        <v>-20.483503032326301</v>
      </c>
      <c r="S8" s="67">
        <v>30.1236148969667</v>
      </c>
      <c r="T8" s="67">
        <v>31.163475193345601</v>
      </c>
      <c r="U8" s="69">
        <v>-3.4519771280290801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107015.2329</v>
      </c>
      <c r="E9" s="67">
        <v>107438</v>
      </c>
      <c r="F9" s="68">
        <v>99.606501331000203</v>
      </c>
      <c r="G9" s="67">
        <v>247960.43340000001</v>
      </c>
      <c r="H9" s="68">
        <v>-56.841810835453998</v>
      </c>
      <c r="I9" s="67">
        <v>23708.385200000001</v>
      </c>
      <c r="J9" s="68">
        <v>22.1542153930125</v>
      </c>
      <c r="K9" s="67">
        <v>45220.832300000002</v>
      </c>
      <c r="L9" s="68">
        <v>18.2371161720997</v>
      </c>
      <c r="M9" s="68">
        <v>-0.47571983985796701</v>
      </c>
      <c r="N9" s="67">
        <v>2983846.0660000001</v>
      </c>
      <c r="O9" s="67">
        <v>2983846.0660000001</v>
      </c>
      <c r="P9" s="67">
        <v>5596</v>
      </c>
      <c r="Q9" s="67">
        <v>8139</v>
      </c>
      <c r="R9" s="68">
        <v>-31.2446246467625</v>
      </c>
      <c r="S9" s="67">
        <v>19.123522676912099</v>
      </c>
      <c r="T9" s="67">
        <v>16.868476913625798</v>
      </c>
      <c r="U9" s="69">
        <v>11.791999839071799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149762.1507</v>
      </c>
      <c r="E10" s="67">
        <v>134467</v>
      </c>
      <c r="F10" s="68">
        <v>111.374650062841</v>
      </c>
      <c r="G10" s="67">
        <v>538197.62760000001</v>
      </c>
      <c r="H10" s="68">
        <v>-72.173390773229798</v>
      </c>
      <c r="I10" s="67">
        <v>32099.243399999999</v>
      </c>
      <c r="J10" s="68">
        <v>21.433481857709499</v>
      </c>
      <c r="K10" s="67">
        <v>122891.0383</v>
      </c>
      <c r="L10" s="68">
        <v>22.8338127107716</v>
      </c>
      <c r="M10" s="68">
        <v>-0.73879915212661995</v>
      </c>
      <c r="N10" s="67">
        <v>4438118.4380000001</v>
      </c>
      <c r="O10" s="67">
        <v>4438118.4380000001</v>
      </c>
      <c r="P10" s="67">
        <v>81856</v>
      </c>
      <c r="Q10" s="67">
        <v>106774</v>
      </c>
      <c r="R10" s="68">
        <v>-23.337142000861601</v>
      </c>
      <c r="S10" s="67">
        <v>1.8295806135164201</v>
      </c>
      <c r="T10" s="67">
        <v>1.8461116076947599</v>
      </c>
      <c r="U10" s="69">
        <v>-0.90354008214844395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60943.377399999998</v>
      </c>
      <c r="E11" s="67">
        <v>174603</v>
      </c>
      <c r="F11" s="68">
        <v>34.903969233060103</v>
      </c>
      <c r="G11" s="67">
        <v>159380.34409999999</v>
      </c>
      <c r="H11" s="68">
        <v>-61.7623002735128</v>
      </c>
      <c r="I11" s="67">
        <v>12098.2765</v>
      </c>
      <c r="J11" s="68">
        <v>19.851667262536701</v>
      </c>
      <c r="K11" s="67">
        <v>25957.8141</v>
      </c>
      <c r="L11" s="68">
        <v>16.286709786316699</v>
      </c>
      <c r="M11" s="68">
        <v>-0.53392545098780098</v>
      </c>
      <c r="N11" s="67">
        <v>1857416.676</v>
      </c>
      <c r="O11" s="67">
        <v>1857416.676</v>
      </c>
      <c r="P11" s="67">
        <v>2878</v>
      </c>
      <c r="Q11" s="67">
        <v>4127</v>
      </c>
      <c r="R11" s="68">
        <v>-30.264114368790899</v>
      </c>
      <c r="S11" s="67">
        <v>21.175600208478102</v>
      </c>
      <c r="T11" s="67">
        <v>21.1785183426218</v>
      </c>
      <c r="U11" s="69">
        <v>-1.3780644302492999E-2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218821.40909999999</v>
      </c>
      <c r="E12" s="67">
        <v>323150</v>
      </c>
      <c r="F12" s="68">
        <v>67.715119634844498</v>
      </c>
      <c r="G12" s="67">
        <v>424693.0393</v>
      </c>
      <c r="H12" s="68">
        <v>-48.475395438391899</v>
      </c>
      <c r="I12" s="67">
        <v>32125.986700000001</v>
      </c>
      <c r="J12" s="68">
        <v>14.681372737764701</v>
      </c>
      <c r="K12" s="67">
        <v>-22481.6705</v>
      </c>
      <c r="L12" s="68">
        <v>-5.2936282019256504</v>
      </c>
      <c r="M12" s="68">
        <v>-2.4289857464106199</v>
      </c>
      <c r="N12" s="67">
        <v>9881477.7718000002</v>
      </c>
      <c r="O12" s="67">
        <v>9881477.7718000002</v>
      </c>
      <c r="P12" s="67">
        <v>2116</v>
      </c>
      <c r="Q12" s="67">
        <v>2857</v>
      </c>
      <c r="R12" s="68">
        <v>-25.936296814840698</v>
      </c>
      <c r="S12" s="67">
        <v>103.41276422495299</v>
      </c>
      <c r="T12" s="67">
        <v>139.22085908295401</v>
      </c>
      <c r="U12" s="69">
        <v>-34.626378210051897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320338.38660000003</v>
      </c>
      <c r="E13" s="67">
        <v>453607</v>
      </c>
      <c r="F13" s="68">
        <v>70.620247615226404</v>
      </c>
      <c r="G13" s="67">
        <v>840290.05149999994</v>
      </c>
      <c r="H13" s="68">
        <v>-61.877641413442397</v>
      </c>
      <c r="I13" s="67">
        <v>48802.942799999997</v>
      </c>
      <c r="J13" s="68">
        <v>15.234809451962199</v>
      </c>
      <c r="K13" s="67">
        <v>100186.3509</v>
      </c>
      <c r="L13" s="68">
        <v>11.922829589753899</v>
      </c>
      <c r="M13" s="68">
        <v>-0.51287832762057395</v>
      </c>
      <c r="N13" s="67">
        <v>9788605.6524999999</v>
      </c>
      <c r="O13" s="67">
        <v>9788605.6524999999</v>
      </c>
      <c r="P13" s="67">
        <v>10029</v>
      </c>
      <c r="Q13" s="67">
        <v>11812</v>
      </c>
      <c r="R13" s="68">
        <v>-15.094818828310199</v>
      </c>
      <c r="S13" s="67">
        <v>31.941209153454999</v>
      </c>
      <c r="T13" s="67">
        <v>32.7902252285811</v>
      </c>
      <c r="U13" s="69">
        <v>-2.6580586572261802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207392.1703</v>
      </c>
      <c r="E14" s="67">
        <v>218905</v>
      </c>
      <c r="F14" s="68">
        <v>94.740718713597204</v>
      </c>
      <c r="G14" s="67">
        <v>484732.8284</v>
      </c>
      <c r="H14" s="68">
        <v>-57.215158918665097</v>
      </c>
      <c r="I14" s="67">
        <v>21607.8194</v>
      </c>
      <c r="J14" s="68">
        <v>10.418821196934999</v>
      </c>
      <c r="K14" s="67">
        <v>56562.556900000003</v>
      </c>
      <c r="L14" s="68">
        <v>11.668810855394501</v>
      </c>
      <c r="M14" s="68">
        <v>-0.61798368772116097</v>
      </c>
      <c r="N14" s="67">
        <v>5368967.9211999997</v>
      </c>
      <c r="O14" s="67">
        <v>5368967.9211999997</v>
      </c>
      <c r="P14" s="67">
        <v>2622</v>
      </c>
      <c r="Q14" s="67">
        <v>4148</v>
      </c>
      <c r="R14" s="68">
        <v>-36.7888138862102</v>
      </c>
      <c r="S14" s="67">
        <v>79.096937566742895</v>
      </c>
      <c r="T14" s="67">
        <v>82.422438162970096</v>
      </c>
      <c r="U14" s="69">
        <v>-4.20433546295149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145826.65359999999</v>
      </c>
      <c r="E15" s="67">
        <v>126825</v>
      </c>
      <c r="F15" s="68">
        <v>114.982577252119</v>
      </c>
      <c r="G15" s="67">
        <v>241733.698</v>
      </c>
      <c r="H15" s="68">
        <v>-39.674668940860698</v>
      </c>
      <c r="I15" s="67">
        <v>-7984.4305000000004</v>
      </c>
      <c r="J15" s="68">
        <v>-5.4752888466474401</v>
      </c>
      <c r="K15" s="67">
        <v>27954.835299999999</v>
      </c>
      <c r="L15" s="68">
        <v>11.564310450419701</v>
      </c>
      <c r="M15" s="68">
        <v>-1.28561894263781</v>
      </c>
      <c r="N15" s="67">
        <v>4173266.4750000001</v>
      </c>
      <c r="O15" s="67">
        <v>4173266.4750000001</v>
      </c>
      <c r="P15" s="67">
        <v>5613</v>
      </c>
      <c r="Q15" s="67">
        <v>6671</v>
      </c>
      <c r="R15" s="68">
        <v>-15.859691200719499</v>
      </c>
      <c r="S15" s="67">
        <v>25.980162765009801</v>
      </c>
      <c r="T15" s="67">
        <v>27.740686613701101</v>
      </c>
      <c r="U15" s="69">
        <v>-6.7764157777424696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662265.95759999997</v>
      </c>
      <c r="E16" s="67">
        <v>620950</v>
      </c>
      <c r="F16" s="68">
        <v>106.65366899106201</v>
      </c>
      <c r="G16" s="67">
        <v>2762825.5603999998</v>
      </c>
      <c r="H16" s="68">
        <v>-76.029396604246102</v>
      </c>
      <c r="I16" s="67">
        <v>28495.439999999999</v>
      </c>
      <c r="J16" s="68">
        <v>4.3027185185941397</v>
      </c>
      <c r="K16" s="67">
        <v>90816.193400000004</v>
      </c>
      <c r="L16" s="68">
        <v>3.28707663276619</v>
      </c>
      <c r="M16" s="68">
        <v>-0.68622952655049296</v>
      </c>
      <c r="N16" s="67">
        <v>22301099.896299999</v>
      </c>
      <c r="O16" s="67">
        <v>22301099.896299999</v>
      </c>
      <c r="P16" s="67">
        <v>35132</v>
      </c>
      <c r="Q16" s="67">
        <v>48701</v>
      </c>
      <c r="R16" s="68">
        <v>-27.8618508860188</v>
      </c>
      <c r="S16" s="67">
        <v>18.850790094500699</v>
      </c>
      <c r="T16" s="67">
        <v>20.589298125295201</v>
      </c>
      <c r="U16" s="69">
        <v>-9.2224677166268592</v>
      </c>
      <c r="V16" s="54"/>
      <c r="W16" s="54"/>
    </row>
    <row r="17" spans="1:21" ht="12" thickBot="1" x14ac:dyDescent="0.2">
      <c r="A17" s="52"/>
      <c r="B17" s="41" t="s">
        <v>15</v>
      </c>
      <c r="C17" s="42"/>
      <c r="D17" s="67">
        <v>595174.45730000001</v>
      </c>
      <c r="E17" s="67">
        <v>504964</v>
      </c>
      <c r="F17" s="68">
        <v>117.864730416426</v>
      </c>
      <c r="G17" s="67">
        <v>3770497.8330999999</v>
      </c>
      <c r="H17" s="68">
        <v>-84.214963550034398</v>
      </c>
      <c r="I17" s="67">
        <v>63219.693200000002</v>
      </c>
      <c r="J17" s="68">
        <v>10.6220440787723</v>
      </c>
      <c r="K17" s="67">
        <v>-195937.22020000001</v>
      </c>
      <c r="L17" s="68">
        <v>-5.1965875296341402</v>
      </c>
      <c r="M17" s="68">
        <v>-1.3226528024408499</v>
      </c>
      <c r="N17" s="67">
        <v>23853951.418499999</v>
      </c>
      <c r="O17" s="67">
        <v>23853951.418499999</v>
      </c>
      <c r="P17" s="67">
        <v>11678</v>
      </c>
      <c r="Q17" s="67">
        <v>13949</v>
      </c>
      <c r="R17" s="68">
        <v>-16.280736970392098</v>
      </c>
      <c r="S17" s="67">
        <v>50.965444194211301</v>
      </c>
      <c r="T17" s="67">
        <v>50.2064741415155</v>
      </c>
      <c r="U17" s="69">
        <v>1.48918559368119</v>
      </c>
    </row>
    <row r="18" spans="1:21" ht="12" thickBot="1" x14ac:dyDescent="0.2">
      <c r="A18" s="52"/>
      <c r="B18" s="41" t="s">
        <v>16</v>
      </c>
      <c r="C18" s="42"/>
      <c r="D18" s="67">
        <v>2023868.8761</v>
      </c>
      <c r="E18" s="67">
        <v>1606334</v>
      </c>
      <c r="F18" s="68">
        <v>125.99302984933399</v>
      </c>
      <c r="G18" s="67">
        <v>11456654.1502</v>
      </c>
      <c r="H18" s="68">
        <v>-82.334555538061096</v>
      </c>
      <c r="I18" s="67">
        <v>307841.9143</v>
      </c>
      <c r="J18" s="68">
        <v>15.2105661555116</v>
      </c>
      <c r="K18" s="67">
        <v>1035351.1653</v>
      </c>
      <c r="L18" s="68">
        <v>9.0371163493830906</v>
      </c>
      <c r="M18" s="68">
        <v>-0.70266908019483298</v>
      </c>
      <c r="N18" s="67">
        <v>60416960.784100004</v>
      </c>
      <c r="O18" s="67">
        <v>60416960.784100004</v>
      </c>
      <c r="P18" s="67">
        <v>81041</v>
      </c>
      <c r="Q18" s="67">
        <v>124357</v>
      </c>
      <c r="R18" s="68">
        <v>-34.831975682912898</v>
      </c>
      <c r="S18" s="67">
        <v>24.973394653323599</v>
      </c>
      <c r="T18" s="67">
        <v>41.1820512468136</v>
      </c>
      <c r="U18" s="69">
        <v>-64.903697789170295</v>
      </c>
    </row>
    <row r="19" spans="1:21" ht="12" thickBot="1" x14ac:dyDescent="0.2">
      <c r="A19" s="52"/>
      <c r="B19" s="41" t="s">
        <v>17</v>
      </c>
      <c r="C19" s="42"/>
      <c r="D19" s="67">
        <v>589803.42429999996</v>
      </c>
      <c r="E19" s="67">
        <v>580058</v>
      </c>
      <c r="F19" s="68">
        <v>101.680077561209</v>
      </c>
      <c r="G19" s="67">
        <v>1716413.9923</v>
      </c>
      <c r="H19" s="68">
        <v>-65.637461186758202</v>
      </c>
      <c r="I19" s="67">
        <v>59827.471700000002</v>
      </c>
      <c r="J19" s="68">
        <v>10.143629086420701</v>
      </c>
      <c r="K19" s="67">
        <v>172449.8579</v>
      </c>
      <c r="L19" s="68">
        <v>10.0471016126428</v>
      </c>
      <c r="M19" s="68">
        <v>-0.65307323283100305</v>
      </c>
      <c r="N19" s="67">
        <v>21601818.324200001</v>
      </c>
      <c r="O19" s="67">
        <v>21601818.324200001</v>
      </c>
      <c r="P19" s="67">
        <v>13771</v>
      </c>
      <c r="Q19" s="67">
        <v>18700</v>
      </c>
      <c r="R19" s="68">
        <v>-26.358288770053498</v>
      </c>
      <c r="S19" s="67">
        <v>42.829382346960998</v>
      </c>
      <c r="T19" s="67">
        <v>47.511788679144402</v>
      </c>
      <c r="U19" s="69">
        <v>-10.9326963771067</v>
      </c>
    </row>
    <row r="20" spans="1:21" ht="12" thickBot="1" x14ac:dyDescent="0.2">
      <c r="A20" s="52"/>
      <c r="B20" s="41" t="s">
        <v>18</v>
      </c>
      <c r="C20" s="42"/>
      <c r="D20" s="67">
        <v>1250524.4691999999</v>
      </c>
      <c r="E20" s="67">
        <v>725542</v>
      </c>
      <c r="F20" s="68">
        <v>172.357281756259</v>
      </c>
      <c r="G20" s="67">
        <v>2668831.2222000002</v>
      </c>
      <c r="H20" s="68">
        <v>-53.143366324635799</v>
      </c>
      <c r="I20" s="67">
        <v>87355.104300000006</v>
      </c>
      <c r="J20" s="68">
        <v>6.9854774098010104</v>
      </c>
      <c r="K20" s="67">
        <v>157633.17389999999</v>
      </c>
      <c r="L20" s="68">
        <v>5.9064497068517596</v>
      </c>
      <c r="M20" s="68">
        <v>-0.44583299226458101</v>
      </c>
      <c r="N20" s="67">
        <v>35361657.039300002</v>
      </c>
      <c r="O20" s="67">
        <v>35361657.039300002</v>
      </c>
      <c r="P20" s="67">
        <v>40965</v>
      </c>
      <c r="Q20" s="67">
        <v>50339</v>
      </c>
      <c r="R20" s="68">
        <v>-18.621744571803202</v>
      </c>
      <c r="S20" s="67">
        <v>30.5266561503723</v>
      </c>
      <c r="T20" s="67">
        <v>30.142888815828702</v>
      </c>
      <c r="U20" s="69">
        <v>1.25715483757269</v>
      </c>
    </row>
    <row r="21" spans="1:21" ht="12" thickBot="1" x14ac:dyDescent="0.2">
      <c r="A21" s="52"/>
      <c r="B21" s="41" t="s">
        <v>19</v>
      </c>
      <c r="C21" s="42"/>
      <c r="D21" s="67">
        <v>411643.30229999998</v>
      </c>
      <c r="E21" s="67">
        <v>401129</v>
      </c>
      <c r="F21" s="68">
        <v>102.62117730206501</v>
      </c>
      <c r="G21" s="67">
        <v>1358152.0131999999</v>
      </c>
      <c r="H21" s="68">
        <v>-69.690925735911605</v>
      </c>
      <c r="I21" s="67">
        <v>48826.969700000001</v>
      </c>
      <c r="J21" s="68">
        <v>11.861475560803701</v>
      </c>
      <c r="K21" s="67">
        <v>94989.906000000003</v>
      </c>
      <c r="L21" s="68">
        <v>6.9940555311028998</v>
      </c>
      <c r="M21" s="68">
        <v>-0.48597728162821902</v>
      </c>
      <c r="N21" s="67">
        <v>11071778.1755</v>
      </c>
      <c r="O21" s="67">
        <v>11071778.1755</v>
      </c>
      <c r="P21" s="67">
        <v>30982</v>
      </c>
      <c r="Q21" s="67">
        <v>37453</v>
      </c>
      <c r="R21" s="68">
        <v>-17.2776546605078</v>
      </c>
      <c r="S21" s="67">
        <v>13.286530963139899</v>
      </c>
      <c r="T21" s="67">
        <v>13.478178503724701</v>
      </c>
      <c r="U21" s="69">
        <v>-1.44241970395777</v>
      </c>
    </row>
    <row r="22" spans="1:21" ht="12" thickBot="1" x14ac:dyDescent="0.2">
      <c r="A22" s="52"/>
      <c r="B22" s="41" t="s">
        <v>20</v>
      </c>
      <c r="C22" s="42"/>
      <c r="D22" s="67">
        <v>1156564.5137</v>
      </c>
      <c r="E22" s="67">
        <v>973931</v>
      </c>
      <c r="F22" s="68">
        <v>118.75220253796201</v>
      </c>
      <c r="G22" s="67">
        <v>3021801.3398000002</v>
      </c>
      <c r="H22" s="68">
        <v>-61.7259911011705</v>
      </c>
      <c r="I22" s="67">
        <v>136787.46419999999</v>
      </c>
      <c r="J22" s="68">
        <v>11.827050076298701</v>
      </c>
      <c r="K22" s="67">
        <v>336333.20529999997</v>
      </c>
      <c r="L22" s="68">
        <v>11.130222257504901</v>
      </c>
      <c r="M22" s="68">
        <v>-0.59329777124447403</v>
      </c>
      <c r="N22" s="67">
        <v>31343091.647100002</v>
      </c>
      <c r="O22" s="67">
        <v>31343091.647100002</v>
      </c>
      <c r="P22" s="67">
        <v>66767</v>
      </c>
      <c r="Q22" s="67">
        <v>84121</v>
      </c>
      <c r="R22" s="68">
        <v>-20.629807063634502</v>
      </c>
      <c r="S22" s="67">
        <v>17.3223974972666</v>
      </c>
      <c r="T22" s="67">
        <v>17.513791597817399</v>
      </c>
      <c r="U22" s="69">
        <v>-1.1048938265099699</v>
      </c>
    </row>
    <row r="23" spans="1:21" ht="12" thickBot="1" x14ac:dyDescent="0.2">
      <c r="A23" s="52"/>
      <c r="B23" s="41" t="s">
        <v>21</v>
      </c>
      <c r="C23" s="42"/>
      <c r="D23" s="67">
        <v>2397900.6562000001</v>
      </c>
      <c r="E23" s="67">
        <v>2577037</v>
      </c>
      <c r="F23" s="68">
        <v>93.048747697452498</v>
      </c>
      <c r="G23" s="67">
        <v>4658488.4479</v>
      </c>
      <c r="H23" s="68">
        <v>-48.526207953119403</v>
      </c>
      <c r="I23" s="67">
        <v>264362.48060000001</v>
      </c>
      <c r="J23" s="68">
        <v>11.0247469976067</v>
      </c>
      <c r="K23" s="67">
        <v>343698.98979999998</v>
      </c>
      <c r="L23" s="68">
        <v>7.3779079554213798</v>
      </c>
      <c r="M23" s="68">
        <v>-0.23083137150378699</v>
      </c>
      <c r="N23" s="67">
        <v>80229151.147799999</v>
      </c>
      <c r="O23" s="67">
        <v>80229151.147799999</v>
      </c>
      <c r="P23" s="67">
        <v>76311</v>
      </c>
      <c r="Q23" s="67">
        <v>95371</v>
      </c>
      <c r="R23" s="68">
        <v>-19.985110777909401</v>
      </c>
      <c r="S23" s="67">
        <v>31.422739266947101</v>
      </c>
      <c r="T23" s="67">
        <v>33.110535183651201</v>
      </c>
      <c r="U23" s="69">
        <v>-5.3712564724726901</v>
      </c>
    </row>
    <row r="24" spans="1:21" ht="12" thickBot="1" x14ac:dyDescent="0.2">
      <c r="A24" s="52"/>
      <c r="B24" s="41" t="s">
        <v>22</v>
      </c>
      <c r="C24" s="42"/>
      <c r="D24" s="67">
        <v>274400.11219999997</v>
      </c>
      <c r="E24" s="67">
        <v>208816</v>
      </c>
      <c r="F24" s="68">
        <v>131.40760870814501</v>
      </c>
      <c r="G24" s="67">
        <v>923773.01800000004</v>
      </c>
      <c r="H24" s="68">
        <v>-70.295721259093995</v>
      </c>
      <c r="I24" s="67">
        <v>45604.405599999998</v>
      </c>
      <c r="J24" s="68">
        <v>16.619674545453801</v>
      </c>
      <c r="K24" s="67">
        <v>145985.5502</v>
      </c>
      <c r="L24" s="68">
        <v>15.803184045802</v>
      </c>
      <c r="M24" s="68">
        <v>-0.68761013992465703</v>
      </c>
      <c r="N24" s="67">
        <v>7893495.0921</v>
      </c>
      <c r="O24" s="67">
        <v>7893495.0921</v>
      </c>
      <c r="P24" s="67">
        <v>25188</v>
      </c>
      <c r="Q24" s="67">
        <v>31292</v>
      </c>
      <c r="R24" s="68">
        <v>-19.506583152243401</v>
      </c>
      <c r="S24" s="67">
        <v>10.8940809988884</v>
      </c>
      <c r="T24" s="67">
        <v>12.309128962674199</v>
      </c>
      <c r="U24" s="69">
        <v>-12.9891448753704</v>
      </c>
    </row>
    <row r="25" spans="1:21" ht="12" thickBot="1" x14ac:dyDescent="0.2">
      <c r="A25" s="52"/>
      <c r="B25" s="41" t="s">
        <v>23</v>
      </c>
      <c r="C25" s="42"/>
      <c r="D25" s="67">
        <v>314230.76909999998</v>
      </c>
      <c r="E25" s="67">
        <v>243099</v>
      </c>
      <c r="F25" s="68">
        <v>129.260412054348</v>
      </c>
      <c r="G25" s="67">
        <v>938943.67720000003</v>
      </c>
      <c r="H25" s="68">
        <v>-66.533586973282596</v>
      </c>
      <c r="I25" s="67">
        <v>17407.376899999999</v>
      </c>
      <c r="J25" s="68">
        <v>5.5396793095269201</v>
      </c>
      <c r="K25" s="67">
        <v>75800.102700000003</v>
      </c>
      <c r="L25" s="68">
        <v>8.0729126294392408</v>
      </c>
      <c r="M25" s="68">
        <v>-0.77035153937858702</v>
      </c>
      <c r="N25" s="67">
        <v>13819613.440300001</v>
      </c>
      <c r="O25" s="67">
        <v>13819613.440300001</v>
      </c>
      <c r="P25" s="67">
        <v>17372</v>
      </c>
      <c r="Q25" s="67">
        <v>28127</v>
      </c>
      <c r="R25" s="68">
        <v>-38.237280904469003</v>
      </c>
      <c r="S25" s="67">
        <v>18.088347288740501</v>
      </c>
      <c r="T25" s="67">
        <v>32.323532843886703</v>
      </c>
      <c r="U25" s="69">
        <v>-78.698099543937701</v>
      </c>
    </row>
    <row r="26" spans="1:21" ht="12" thickBot="1" x14ac:dyDescent="0.2">
      <c r="A26" s="52"/>
      <c r="B26" s="41" t="s">
        <v>24</v>
      </c>
      <c r="C26" s="42"/>
      <c r="D26" s="67">
        <v>699267.49699999997</v>
      </c>
      <c r="E26" s="67">
        <v>562773</v>
      </c>
      <c r="F26" s="68">
        <v>124.25391712111301</v>
      </c>
      <c r="G26" s="67">
        <v>2324117.6872</v>
      </c>
      <c r="H26" s="68">
        <v>-69.912560760103005</v>
      </c>
      <c r="I26" s="67">
        <v>159188.65400000001</v>
      </c>
      <c r="J26" s="68">
        <v>22.765058390809202</v>
      </c>
      <c r="K26" s="67">
        <v>437510.20539999998</v>
      </c>
      <c r="L26" s="68">
        <v>18.8247870497081</v>
      </c>
      <c r="M26" s="68">
        <v>-0.63614870685254199</v>
      </c>
      <c r="N26" s="67">
        <v>18385097.535399999</v>
      </c>
      <c r="O26" s="67">
        <v>18385097.535399999</v>
      </c>
      <c r="P26" s="67">
        <v>48218</v>
      </c>
      <c r="Q26" s="67">
        <v>53838</v>
      </c>
      <c r="R26" s="68">
        <v>-10.438723578141801</v>
      </c>
      <c r="S26" s="67">
        <v>14.502208656518301</v>
      </c>
      <c r="T26" s="67">
        <v>14.674766883985299</v>
      </c>
      <c r="U26" s="69">
        <v>-1.18987549796023</v>
      </c>
    </row>
    <row r="27" spans="1:21" ht="12" thickBot="1" x14ac:dyDescent="0.2">
      <c r="A27" s="52"/>
      <c r="B27" s="41" t="s">
        <v>25</v>
      </c>
      <c r="C27" s="42"/>
      <c r="D27" s="67">
        <v>257104.79980000001</v>
      </c>
      <c r="E27" s="67">
        <v>210973</v>
      </c>
      <c r="F27" s="68">
        <v>121.866210273353</v>
      </c>
      <c r="G27" s="67">
        <v>526942.196</v>
      </c>
      <c r="H27" s="68">
        <v>-51.208158740811903</v>
      </c>
      <c r="I27" s="67">
        <v>71278.315100000007</v>
      </c>
      <c r="J27" s="68">
        <v>27.723447852955999</v>
      </c>
      <c r="K27" s="67">
        <v>133034.8064</v>
      </c>
      <c r="L27" s="68">
        <v>25.2465654506059</v>
      </c>
      <c r="M27" s="68">
        <v>-0.46421303545415599</v>
      </c>
      <c r="N27" s="67">
        <v>7514414.7117999997</v>
      </c>
      <c r="O27" s="67">
        <v>7514414.7117999997</v>
      </c>
      <c r="P27" s="67">
        <v>33852</v>
      </c>
      <c r="Q27" s="67">
        <v>40257</v>
      </c>
      <c r="R27" s="68">
        <v>-15.910276473656801</v>
      </c>
      <c r="S27" s="67">
        <v>7.5949663180905098</v>
      </c>
      <c r="T27" s="67">
        <v>7.7153358446978197</v>
      </c>
      <c r="U27" s="69">
        <v>-1.5848592550120499</v>
      </c>
    </row>
    <row r="28" spans="1:21" ht="12" thickBot="1" x14ac:dyDescent="0.2">
      <c r="A28" s="52"/>
      <c r="B28" s="41" t="s">
        <v>26</v>
      </c>
      <c r="C28" s="42"/>
      <c r="D28" s="67">
        <v>938174.71059999999</v>
      </c>
      <c r="E28" s="67">
        <v>964482</v>
      </c>
      <c r="F28" s="68">
        <v>97.272391874602107</v>
      </c>
      <c r="G28" s="67">
        <v>1761833.2124999999</v>
      </c>
      <c r="H28" s="68">
        <v>-46.750083722808697</v>
      </c>
      <c r="I28" s="67">
        <v>22977.1738</v>
      </c>
      <c r="J28" s="68">
        <v>2.4491359168384701</v>
      </c>
      <c r="K28" s="67">
        <v>128264.4614</v>
      </c>
      <c r="L28" s="68">
        <v>7.2801704775445701</v>
      </c>
      <c r="M28" s="68">
        <v>-0.82086094971900003</v>
      </c>
      <c r="N28" s="67">
        <v>37589645.380000003</v>
      </c>
      <c r="O28" s="67">
        <v>37589645.380000003</v>
      </c>
      <c r="P28" s="67">
        <v>39660</v>
      </c>
      <c r="Q28" s="67">
        <v>59761</v>
      </c>
      <c r="R28" s="68">
        <v>-33.635648667190999</v>
      </c>
      <c r="S28" s="67">
        <v>23.65543899647</v>
      </c>
      <c r="T28" s="67">
        <v>41.179521440404301</v>
      </c>
      <c r="U28" s="69">
        <v>-74.080563233467501</v>
      </c>
    </row>
    <row r="29" spans="1:21" ht="12" thickBot="1" x14ac:dyDescent="0.2">
      <c r="A29" s="52"/>
      <c r="B29" s="41" t="s">
        <v>27</v>
      </c>
      <c r="C29" s="42"/>
      <c r="D29" s="67">
        <v>674258.69030000002</v>
      </c>
      <c r="E29" s="67">
        <v>489141</v>
      </c>
      <c r="F29" s="68">
        <v>137.845465888159</v>
      </c>
      <c r="G29" s="67">
        <v>918725.79799999995</v>
      </c>
      <c r="H29" s="68">
        <v>-26.609365735912402</v>
      </c>
      <c r="I29" s="67">
        <v>105847.60159999999</v>
      </c>
      <c r="J29" s="68">
        <v>15.6983666836989</v>
      </c>
      <c r="K29" s="67">
        <v>186951.89490000001</v>
      </c>
      <c r="L29" s="68">
        <v>20.349041608168701</v>
      </c>
      <c r="M29" s="68">
        <v>-0.43382439821421698</v>
      </c>
      <c r="N29" s="67">
        <v>18017143.065699998</v>
      </c>
      <c r="O29" s="67">
        <v>18017143.065699998</v>
      </c>
      <c r="P29" s="67">
        <v>100048</v>
      </c>
      <c r="Q29" s="67">
        <v>112378</v>
      </c>
      <c r="R29" s="68">
        <v>-10.9718984142804</v>
      </c>
      <c r="S29" s="67">
        <v>6.7393520140332601</v>
      </c>
      <c r="T29" s="67">
        <v>6.8255580985602204</v>
      </c>
      <c r="U29" s="69">
        <v>-1.27914500307222</v>
      </c>
    </row>
    <row r="30" spans="1:21" ht="12" thickBot="1" x14ac:dyDescent="0.2">
      <c r="A30" s="52"/>
      <c r="B30" s="41" t="s">
        <v>28</v>
      </c>
      <c r="C30" s="42"/>
      <c r="D30" s="67">
        <v>875500.8308</v>
      </c>
      <c r="E30" s="67">
        <v>792104</v>
      </c>
      <c r="F30" s="68">
        <v>110.52852034581301</v>
      </c>
      <c r="G30" s="67">
        <v>3078507.5828999998</v>
      </c>
      <c r="H30" s="68">
        <v>-71.560868140683098</v>
      </c>
      <c r="I30" s="67">
        <v>129334.0662</v>
      </c>
      <c r="J30" s="68">
        <v>14.7725806361394</v>
      </c>
      <c r="K30" s="67">
        <v>411644.55050000001</v>
      </c>
      <c r="L30" s="68">
        <v>13.371562012272999</v>
      </c>
      <c r="M30" s="68">
        <v>-0.68581129996035295</v>
      </c>
      <c r="N30" s="67">
        <v>26673840.3858</v>
      </c>
      <c r="O30" s="67">
        <v>26673840.3858</v>
      </c>
      <c r="P30" s="67">
        <v>59812</v>
      </c>
      <c r="Q30" s="67">
        <v>72737</v>
      </c>
      <c r="R30" s="68">
        <v>-17.769498329598399</v>
      </c>
      <c r="S30" s="67">
        <v>14.6375448204374</v>
      </c>
      <c r="T30" s="67">
        <v>15.2536678238036</v>
      </c>
      <c r="U30" s="69">
        <v>-4.2091963572056796</v>
      </c>
    </row>
    <row r="31" spans="1:21" ht="12" thickBot="1" x14ac:dyDescent="0.2">
      <c r="A31" s="52"/>
      <c r="B31" s="41" t="s">
        <v>29</v>
      </c>
      <c r="C31" s="42"/>
      <c r="D31" s="67">
        <v>756056.5638</v>
      </c>
      <c r="E31" s="67">
        <v>535794</v>
      </c>
      <c r="F31" s="68">
        <v>141.109561473253</v>
      </c>
      <c r="G31" s="67">
        <v>1338600.7849000001</v>
      </c>
      <c r="H31" s="68">
        <v>-43.518891343211003</v>
      </c>
      <c r="I31" s="67">
        <v>36806.179700000001</v>
      </c>
      <c r="J31" s="68">
        <v>4.8681780520506601</v>
      </c>
      <c r="K31" s="67">
        <v>68512.2399</v>
      </c>
      <c r="L31" s="68">
        <v>5.1181980970613399</v>
      </c>
      <c r="M31" s="68">
        <v>-0.46277950109758398</v>
      </c>
      <c r="N31" s="67">
        <v>53975946.911399998</v>
      </c>
      <c r="O31" s="67">
        <v>53975946.911399998</v>
      </c>
      <c r="P31" s="67">
        <v>25754</v>
      </c>
      <c r="Q31" s="67">
        <v>30711</v>
      </c>
      <c r="R31" s="68">
        <v>-16.140796457295401</v>
      </c>
      <c r="S31" s="67">
        <v>29.356859664518101</v>
      </c>
      <c r="T31" s="67">
        <v>30.3963828302563</v>
      </c>
      <c r="U31" s="69">
        <v>-3.5409889804887298</v>
      </c>
    </row>
    <row r="32" spans="1:21" ht="12" thickBot="1" x14ac:dyDescent="0.2">
      <c r="A32" s="52"/>
      <c r="B32" s="41" t="s">
        <v>30</v>
      </c>
      <c r="C32" s="42"/>
      <c r="D32" s="67">
        <v>118733.9829</v>
      </c>
      <c r="E32" s="67">
        <v>151416</v>
      </c>
      <c r="F32" s="68">
        <v>78.415743976858494</v>
      </c>
      <c r="G32" s="67">
        <v>261437.70869999999</v>
      </c>
      <c r="H32" s="68">
        <v>-54.584216832986598</v>
      </c>
      <c r="I32" s="67">
        <v>34708.552900000002</v>
      </c>
      <c r="J32" s="68">
        <v>29.232197937158599</v>
      </c>
      <c r="K32" s="67">
        <v>59548.564200000001</v>
      </c>
      <c r="L32" s="68">
        <v>22.777343213458199</v>
      </c>
      <c r="M32" s="68">
        <v>-0.41713871079363501</v>
      </c>
      <c r="N32" s="67">
        <v>3253727.9383</v>
      </c>
      <c r="O32" s="67">
        <v>3253727.9383</v>
      </c>
      <c r="P32" s="67">
        <v>24697</v>
      </c>
      <c r="Q32" s="67">
        <v>28320</v>
      </c>
      <c r="R32" s="68">
        <v>-12.793079096045201</v>
      </c>
      <c r="S32" s="67">
        <v>4.8076277645058099</v>
      </c>
      <c r="T32" s="67">
        <v>4.8985252542372901</v>
      </c>
      <c r="U32" s="69">
        <v>-1.89069316893799</v>
      </c>
    </row>
    <row r="33" spans="1:21" ht="12" thickBot="1" x14ac:dyDescent="0.2">
      <c r="A33" s="52"/>
      <c r="B33" s="41" t="s">
        <v>31</v>
      </c>
      <c r="C33" s="42"/>
      <c r="D33" s="70"/>
      <c r="E33" s="70"/>
      <c r="F33" s="70"/>
      <c r="G33" s="67">
        <v>84.615799999999993</v>
      </c>
      <c r="H33" s="70"/>
      <c r="I33" s="70"/>
      <c r="J33" s="70"/>
      <c r="K33" s="67">
        <v>16.4755</v>
      </c>
      <c r="L33" s="68">
        <v>19.470949869882499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52"/>
      <c r="B34" s="41" t="s">
        <v>32</v>
      </c>
      <c r="C34" s="42"/>
      <c r="D34" s="67">
        <v>228428.64350000001</v>
      </c>
      <c r="E34" s="67">
        <v>195630</v>
      </c>
      <c r="F34" s="68">
        <v>116.76565122936201</v>
      </c>
      <c r="G34" s="67">
        <v>730437.99490000005</v>
      </c>
      <c r="H34" s="68">
        <v>-68.727168480430294</v>
      </c>
      <c r="I34" s="67">
        <v>23129.6855</v>
      </c>
      <c r="J34" s="68">
        <v>10.125562690214901</v>
      </c>
      <c r="K34" s="67">
        <v>65009.1613</v>
      </c>
      <c r="L34" s="68">
        <v>8.9000246090566595</v>
      </c>
      <c r="M34" s="68">
        <v>-0.64420883091749703</v>
      </c>
      <c r="N34" s="67">
        <v>7199373.3082999997</v>
      </c>
      <c r="O34" s="67">
        <v>7199373.3082999997</v>
      </c>
      <c r="P34" s="67">
        <v>11800</v>
      </c>
      <c r="Q34" s="67">
        <v>14366</v>
      </c>
      <c r="R34" s="68">
        <v>-17.861617708478398</v>
      </c>
      <c r="S34" s="67">
        <v>19.358359618644101</v>
      </c>
      <c r="T34" s="67">
        <v>20.523207914520398</v>
      </c>
      <c r="U34" s="69">
        <v>-6.0172882352823702</v>
      </c>
    </row>
    <row r="35" spans="1:21" ht="12" thickBot="1" x14ac:dyDescent="0.2">
      <c r="A35" s="52"/>
      <c r="B35" s="41" t="s">
        <v>36</v>
      </c>
      <c r="C35" s="42"/>
      <c r="D35" s="70"/>
      <c r="E35" s="67">
        <v>179026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2"/>
      <c r="B36" s="41" t="s">
        <v>37</v>
      </c>
      <c r="C36" s="42"/>
      <c r="D36" s="70"/>
      <c r="E36" s="67">
        <v>115997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52"/>
      <c r="B37" s="41" t="s">
        <v>38</v>
      </c>
      <c r="C37" s="42"/>
      <c r="D37" s="70"/>
      <c r="E37" s="67">
        <v>96333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2"/>
      <c r="B38" s="41" t="s">
        <v>33</v>
      </c>
      <c r="C38" s="42"/>
      <c r="D38" s="67">
        <v>194051.70939999999</v>
      </c>
      <c r="E38" s="67">
        <v>77310</v>
      </c>
      <c r="F38" s="68">
        <v>251.004668736257</v>
      </c>
      <c r="G38" s="67">
        <v>613682.90449999995</v>
      </c>
      <c r="H38" s="68">
        <v>-68.379156731096501</v>
      </c>
      <c r="I38" s="67">
        <v>8918.7180000000008</v>
      </c>
      <c r="J38" s="68">
        <v>4.5960522726526403</v>
      </c>
      <c r="K38" s="67">
        <v>34422.373299999999</v>
      </c>
      <c r="L38" s="68">
        <v>5.60914652299883</v>
      </c>
      <c r="M38" s="68">
        <v>-0.74090345478880704</v>
      </c>
      <c r="N38" s="67">
        <v>6068287.1983000003</v>
      </c>
      <c r="O38" s="67">
        <v>6068287.1983000003</v>
      </c>
      <c r="P38" s="67">
        <v>277</v>
      </c>
      <c r="Q38" s="67">
        <v>368</v>
      </c>
      <c r="R38" s="68">
        <v>-24.728260869565201</v>
      </c>
      <c r="S38" s="67">
        <v>700.54768736462097</v>
      </c>
      <c r="T38" s="67">
        <v>714.18269402173905</v>
      </c>
      <c r="U38" s="69">
        <v>-1.94633526068889</v>
      </c>
    </row>
    <row r="39" spans="1:21" ht="12" thickBot="1" x14ac:dyDescent="0.2">
      <c r="A39" s="52"/>
      <c r="B39" s="41" t="s">
        <v>34</v>
      </c>
      <c r="C39" s="42"/>
      <c r="D39" s="67">
        <v>482086.86050000001</v>
      </c>
      <c r="E39" s="67">
        <v>338677</v>
      </c>
      <c r="F39" s="68">
        <v>142.344139253625</v>
      </c>
      <c r="G39" s="67">
        <v>1442548.3524</v>
      </c>
      <c r="H39" s="68">
        <v>-66.580887240421404</v>
      </c>
      <c r="I39" s="67">
        <v>33411.258199999997</v>
      </c>
      <c r="J39" s="68">
        <v>6.9305473634662604</v>
      </c>
      <c r="K39" s="67">
        <v>76000.469100000002</v>
      </c>
      <c r="L39" s="68">
        <v>5.26848677020471</v>
      </c>
      <c r="M39" s="68">
        <v>-0.56038089507002797</v>
      </c>
      <c r="N39" s="67">
        <v>15244156.518200001</v>
      </c>
      <c r="O39" s="67">
        <v>15244156.518200001</v>
      </c>
      <c r="P39" s="67">
        <v>2352</v>
      </c>
      <c r="Q39" s="67">
        <v>2847</v>
      </c>
      <c r="R39" s="68">
        <v>-17.3867228661749</v>
      </c>
      <c r="S39" s="67">
        <v>204.96890327381001</v>
      </c>
      <c r="T39" s="67">
        <v>221.610076993326</v>
      </c>
      <c r="U39" s="69">
        <v>-8.1188772802704605</v>
      </c>
    </row>
    <row r="40" spans="1:21" ht="12" thickBot="1" x14ac:dyDescent="0.2">
      <c r="A40" s="52"/>
      <c r="B40" s="41" t="s">
        <v>39</v>
      </c>
      <c r="C40" s="42"/>
      <c r="D40" s="70"/>
      <c r="E40" s="67">
        <v>77039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2"/>
      <c r="B41" s="41" t="s">
        <v>40</v>
      </c>
      <c r="C41" s="42"/>
      <c r="D41" s="70"/>
      <c r="E41" s="67">
        <v>16201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3"/>
      <c r="B42" s="41" t="s">
        <v>35</v>
      </c>
      <c r="C42" s="42"/>
      <c r="D42" s="72">
        <v>20882.7425</v>
      </c>
      <c r="E42" s="72">
        <v>20961</v>
      </c>
      <c r="F42" s="73">
        <v>99.626651877295899</v>
      </c>
      <c r="G42" s="72">
        <v>162607.22349999999</v>
      </c>
      <c r="H42" s="73">
        <v>-87.157555457553201</v>
      </c>
      <c r="I42" s="72">
        <v>3428.3872000000001</v>
      </c>
      <c r="J42" s="73">
        <v>16.417322581073801</v>
      </c>
      <c r="K42" s="72">
        <v>27680.852999999999</v>
      </c>
      <c r="L42" s="73">
        <v>17.023138581540302</v>
      </c>
      <c r="M42" s="73">
        <v>-0.87614589767157802</v>
      </c>
      <c r="N42" s="72">
        <v>464644.65879999998</v>
      </c>
      <c r="O42" s="72">
        <v>464644.65879999998</v>
      </c>
      <c r="P42" s="72">
        <v>31</v>
      </c>
      <c r="Q42" s="72">
        <v>26</v>
      </c>
      <c r="R42" s="73">
        <v>19.230769230769202</v>
      </c>
      <c r="S42" s="72">
        <v>673.63685483870995</v>
      </c>
      <c r="T42" s="72">
        <v>359.71938846153802</v>
      </c>
      <c r="U42" s="74">
        <v>46.600399625156101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96694</v>
      </c>
      <c r="D2" s="32">
        <v>861024.49670085497</v>
      </c>
      <c r="E2" s="32">
        <v>659281.091967521</v>
      </c>
      <c r="F2" s="32">
        <v>201743.40473333301</v>
      </c>
      <c r="G2" s="32">
        <v>659281.091967521</v>
      </c>
      <c r="H2" s="32">
        <v>0.23430623113087201</v>
      </c>
    </row>
    <row r="3" spans="1:8" ht="14.25" x14ac:dyDescent="0.2">
      <c r="A3" s="32">
        <v>2</v>
      </c>
      <c r="B3" s="33">
        <v>13</v>
      </c>
      <c r="C3" s="32">
        <v>22326.383999999998</v>
      </c>
      <c r="D3" s="32">
        <v>107015.26991189001</v>
      </c>
      <c r="E3" s="32">
        <v>83306.843084222099</v>
      </c>
      <c r="F3" s="32">
        <v>23708.4268276681</v>
      </c>
      <c r="G3" s="32">
        <v>83306.843084222099</v>
      </c>
      <c r="H3" s="32">
        <v>0.22154246629652199</v>
      </c>
    </row>
    <row r="4" spans="1:8" ht="14.25" x14ac:dyDescent="0.2">
      <c r="A4" s="32">
        <v>3</v>
      </c>
      <c r="B4" s="33">
        <v>14</v>
      </c>
      <c r="C4" s="32">
        <v>121388</v>
      </c>
      <c r="D4" s="32">
        <v>149764.04217179501</v>
      </c>
      <c r="E4" s="32">
        <v>117662.907611111</v>
      </c>
      <c r="F4" s="32">
        <v>32101.1345606838</v>
      </c>
      <c r="G4" s="32">
        <v>117662.907611111</v>
      </c>
      <c r="H4" s="32">
        <v>0.214344739198882</v>
      </c>
    </row>
    <row r="5" spans="1:8" ht="14.25" x14ac:dyDescent="0.2">
      <c r="A5" s="32">
        <v>4</v>
      </c>
      <c r="B5" s="33">
        <v>15</v>
      </c>
      <c r="C5" s="32">
        <v>3716</v>
      </c>
      <c r="D5" s="32">
        <v>60943.424491452999</v>
      </c>
      <c r="E5" s="32">
        <v>48845.100862393199</v>
      </c>
      <c r="F5" s="32">
        <v>12098.3236290598</v>
      </c>
      <c r="G5" s="32">
        <v>48845.100862393199</v>
      </c>
      <c r="H5" s="32">
        <v>0.19851729255477901</v>
      </c>
    </row>
    <row r="6" spans="1:8" ht="14.25" x14ac:dyDescent="0.2">
      <c r="A6" s="32">
        <v>5</v>
      </c>
      <c r="B6" s="33">
        <v>16</v>
      </c>
      <c r="C6" s="32">
        <v>4008</v>
      </c>
      <c r="D6" s="32">
        <v>218821.461337607</v>
      </c>
      <c r="E6" s="32">
        <v>186695.42245640999</v>
      </c>
      <c r="F6" s="32">
        <v>32126.0388811966</v>
      </c>
      <c r="G6" s="32">
        <v>186695.42245640999</v>
      </c>
      <c r="H6" s="32">
        <v>0.14681393079461799</v>
      </c>
    </row>
    <row r="7" spans="1:8" ht="14.25" x14ac:dyDescent="0.2">
      <c r="A7" s="32">
        <v>6</v>
      </c>
      <c r="B7" s="33">
        <v>17</v>
      </c>
      <c r="C7" s="32">
        <v>18795</v>
      </c>
      <c r="D7" s="32">
        <v>320338.624089744</v>
      </c>
      <c r="E7" s="32">
        <v>271535.44401025597</v>
      </c>
      <c r="F7" s="32">
        <v>48803.180079487203</v>
      </c>
      <c r="G7" s="32">
        <v>271535.44401025597</v>
      </c>
      <c r="H7" s="32">
        <v>0.15234872228774701</v>
      </c>
    </row>
    <row r="8" spans="1:8" ht="14.25" x14ac:dyDescent="0.2">
      <c r="A8" s="32">
        <v>7</v>
      </c>
      <c r="B8" s="33">
        <v>18</v>
      </c>
      <c r="C8" s="32">
        <v>100866</v>
      </c>
      <c r="D8" s="32">
        <v>207392.17492222201</v>
      </c>
      <c r="E8" s="32">
        <v>185784.356503419</v>
      </c>
      <c r="F8" s="32">
        <v>21607.818418803399</v>
      </c>
      <c r="G8" s="32">
        <v>185784.356503419</v>
      </c>
      <c r="H8" s="32">
        <v>0.10418820491615401</v>
      </c>
    </row>
    <row r="9" spans="1:8" ht="14.25" x14ac:dyDescent="0.2">
      <c r="A9" s="32">
        <v>8</v>
      </c>
      <c r="B9" s="33">
        <v>19</v>
      </c>
      <c r="C9" s="32">
        <v>19198</v>
      </c>
      <c r="D9" s="32">
        <v>145826.79125213699</v>
      </c>
      <c r="E9" s="32">
        <v>153811.084195726</v>
      </c>
      <c r="F9" s="32">
        <v>-7984.2929435897404</v>
      </c>
      <c r="G9" s="32">
        <v>153811.084195726</v>
      </c>
      <c r="H9" s="32">
        <v>-5.4751893496612601E-2</v>
      </c>
    </row>
    <row r="10" spans="1:8" ht="14.25" x14ac:dyDescent="0.2">
      <c r="A10" s="32">
        <v>9</v>
      </c>
      <c r="B10" s="33">
        <v>21</v>
      </c>
      <c r="C10" s="32">
        <v>153666</v>
      </c>
      <c r="D10" s="32">
        <v>662265.75150170899</v>
      </c>
      <c r="E10" s="32">
        <v>633770.51793675194</v>
      </c>
      <c r="F10" s="32">
        <v>28495.2335649573</v>
      </c>
      <c r="G10" s="32">
        <v>633770.51793675194</v>
      </c>
      <c r="H10" s="36">
        <v>4.3026886865798801E-2</v>
      </c>
    </row>
    <row r="11" spans="1:8" ht="14.25" x14ac:dyDescent="0.2">
      <c r="A11" s="32">
        <v>10</v>
      </c>
      <c r="B11" s="33">
        <v>22</v>
      </c>
      <c r="C11" s="32">
        <v>28012</v>
      </c>
      <c r="D11" s="32">
        <v>595174.58131111099</v>
      </c>
      <c r="E11" s="32">
        <v>531954.76448888902</v>
      </c>
      <c r="F11" s="32">
        <v>63219.816822222201</v>
      </c>
      <c r="G11" s="32">
        <v>531954.76448888902</v>
      </c>
      <c r="H11" s="32">
        <v>0.106220626363033</v>
      </c>
    </row>
    <row r="12" spans="1:8" ht="14.25" x14ac:dyDescent="0.2">
      <c r="A12" s="32">
        <v>11</v>
      </c>
      <c r="B12" s="33">
        <v>23</v>
      </c>
      <c r="C12" s="32">
        <v>176553.81700000001</v>
      </c>
      <c r="D12" s="32">
        <v>2023868.8282008499</v>
      </c>
      <c r="E12" s="32">
        <v>1716026.94311111</v>
      </c>
      <c r="F12" s="32">
        <v>307841.885089744</v>
      </c>
      <c r="G12" s="32">
        <v>1716026.94311111</v>
      </c>
      <c r="H12" s="32">
        <v>0.152105650722139</v>
      </c>
    </row>
    <row r="13" spans="1:8" ht="14.25" x14ac:dyDescent="0.2">
      <c r="A13" s="32">
        <v>12</v>
      </c>
      <c r="B13" s="33">
        <v>24</v>
      </c>
      <c r="C13" s="32">
        <v>27368.545999999998</v>
      </c>
      <c r="D13" s="32">
        <v>589803.53021880297</v>
      </c>
      <c r="E13" s="32">
        <v>529975.95194188005</v>
      </c>
      <c r="F13" s="32">
        <v>59827.578276923101</v>
      </c>
      <c r="G13" s="32">
        <v>529975.95194188005</v>
      </c>
      <c r="H13" s="32">
        <v>0.101436453346979</v>
      </c>
    </row>
    <row r="14" spans="1:8" ht="14.25" x14ac:dyDescent="0.2">
      <c r="A14" s="32">
        <v>13</v>
      </c>
      <c r="B14" s="33">
        <v>25</v>
      </c>
      <c r="C14" s="32">
        <v>93286</v>
      </c>
      <c r="D14" s="32">
        <v>1250524.5900000001</v>
      </c>
      <c r="E14" s="32">
        <v>1163169.3648999999</v>
      </c>
      <c r="F14" s="32">
        <v>87355.225099999996</v>
      </c>
      <c r="G14" s="32">
        <v>1163169.3648999999</v>
      </c>
      <c r="H14" s="32">
        <v>6.9854863949536605E-2</v>
      </c>
    </row>
    <row r="15" spans="1:8" ht="14.25" x14ac:dyDescent="0.2">
      <c r="A15" s="32">
        <v>14</v>
      </c>
      <c r="B15" s="33">
        <v>26</v>
      </c>
      <c r="C15" s="32">
        <v>73973</v>
      </c>
      <c r="D15" s="32">
        <v>411642.95021127799</v>
      </c>
      <c r="E15" s="32">
        <v>362816.33254157798</v>
      </c>
      <c r="F15" s="32">
        <v>48826.617669699699</v>
      </c>
      <c r="G15" s="32">
        <v>362816.33254157798</v>
      </c>
      <c r="H15" s="32">
        <v>0.118614001878665</v>
      </c>
    </row>
    <row r="16" spans="1:8" ht="14.25" x14ac:dyDescent="0.2">
      <c r="A16" s="32">
        <v>15</v>
      </c>
      <c r="B16" s="33">
        <v>27</v>
      </c>
      <c r="C16" s="32">
        <v>142261.049</v>
      </c>
      <c r="D16" s="32">
        <v>1156565.7921</v>
      </c>
      <c r="E16" s="32">
        <v>1019777.0431</v>
      </c>
      <c r="F16" s="32">
        <v>136788.74900000001</v>
      </c>
      <c r="G16" s="32">
        <v>1019777.0431</v>
      </c>
      <c r="H16" s="32">
        <v>0.118271480908691</v>
      </c>
    </row>
    <row r="17" spans="1:8" ht="14.25" x14ac:dyDescent="0.2">
      <c r="A17" s="32">
        <v>16</v>
      </c>
      <c r="B17" s="33">
        <v>29</v>
      </c>
      <c r="C17" s="32">
        <v>182549</v>
      </c>
      <c r="D17" s="32">
        <v>2397902.6388812</v>
      </c>
      <c r="E17" s="32">
        <v>2133538.2090529902</v>
      </c>
      <c r="F17" s="32">
        <v>264364.42982820497</v>
      </c>
      <c r="G17" s="32">
        <v>2133538.2090529902</v>
      </c>
      <c r="H17" s="32">
        <v>0.11024819170788</v>
      </c>
    </row>
    <row r="18" spans="1:8" ht="14.25" x14ac:dyDescent="0.2">
      <c r="A18" s="32">
        <v>17</v>
      </c>
      <c r="B18" s="33">
        <v>31</v>
      </c>
      <c r="C18" s="32">
        <v>26241.75</v>
      </c>
      <c r="D18" s="32">
        <v>274400.10550069599</v>
      </c>
      <c r="E18" s="32">
        <v>228795.69698487301</v>
      </c>
      <c r="F18" s="32">
        <v>45604.408515822797</v>
      </c>
      <c r="G18" s="32">
        <v>228795.69698487301</v>
      </c>
      <c r="H18" s="32">
        <v>0.16619676013829801</v>
      </c>
    </row>
    <row r="19" spans="1:8" ht="14.25" x14ac:dyDescent="0.2">
      <c r="A19" s="32">
        <v>18</v>
      </c>
      <c r="B19" s="33">
        <v>32</v>
      </c>
      <c r="C19" s="32">
        <v>18996.969000000001</v>
      </c>
      <c r="D19" s="32">
        <v>314230.77117890498</v>
      </c>
      <c r="E19" s="32">
        <v>296823.39135185903</v>
      </c>
      <c r="F19" s="32">
        <v>17407.379827045301</v>
      </c>
      <c r="G19" s="32">
        <v>296823.39135185903</v>
      </c>
      <c r="H19" s="32">
        <v>5.5396802043726601E-2</v>
      </c>
    </row>
    <row r="20" spans="1:8" ht="14.25" x14ac:dyDescent="0.2">
      <c r="A20" s="32">
        <v>19</v>
      </c>
      <c r="B20" s="33">
        <v>33</v>
      </c>
      <c r="C20" s="32">
        <v>36539.292000000001</v>
      </c>
      <c r="D20" s="32">
        <v>699267.46716508595</v>
      </c>
      <c r="E20" s="32">
        <v>540078.861705877</v>
      </c>
      <c r="F20" s="32">
        <v>159188.60545920901</v>
      </c>
      <c r="G20" s="32">
        <v>540078.861705877</v>
      </c>
      <c r="H20" s="32">
        <v>0.227650524204392</v>
      </c>
    </row>
    <row r="21" spans="1:8" ht="14.25" x14ac:dyDescent="0.2">
      <c r="A21" s="32">
        <v>20</v>
      </c>
      <c r="B21" s="33">
        <v>34</v>
      </c>
      <c r="C21" s="32">
        <v>38897.697999999997</v>
      </c>
      <c r="D21" s="32">
        <v>257104.790865252</v>
      </c>
      <c r="E21" s="32">
        <v>185826.50152586101</v>
      </c>
      <c r="F21" s="32">
        <v>71278.289339391398</v>
      </c>
      <c r="G21" s="32">
        <v>185826.50152586101</v>
      </c>
      <c r="H21" s="32">
        <v>0.27723438796886501</v>
      </c>
    </row>
    <row r="22" spans="1:8" ht="14.25" x14ac:dyDescent="0.2">
      <c r="A22" s="32">
        <v>21</v>
      </c>
      <c r="B22" s="33">
        <v>35</v>
      </c>
      <c r="C22" s="32">
        <v>44902.116000000002</v>
      </c>
      <c r="D22" s="32">
        <v>938174.70908407099</v>
      </c>
      <c r="E22" s="32">
        <v>915197.51112566399</v>
      </c>
      <c r="F22" s="32">
        <v>22977.197958407101</v>
      </c>
      <c r="G22" s="32">
        <v>915197.51112566399</v>
      </c>
      <c r="H22" s="32">
        <v>2.44913849583938E-2</v>
      </c>
    </row>
    <row r="23" spans="1:8" ht="14.25" x14ac:dyDescent="0.2">
      <c r="A23" s="32">
        <v>22</v>
      </c>
      <c r="B23" s="33">
        <v>36</v>
      </c>
      <c r="C23" s="32">
        <v>157375.976</v>
      </c>
      <c r="D23" s="32">
        <v>674258.69000973494</v>
      </c>
      <c r="E23" s="32">
        <v>568411.07303522003</v>
      </c>
      <c r="F23" s="32">
        <v>105847.61697451401</v>
      </c>
      <c r="G23" s="32">
        <v>568411.07303522003</v>
      </c>
      <c r="H23" s="32">
        <v>0.15698368970667001</v>
      </c>
    </row>
    <row r="24" spans="1:8" ht="14.25" x14ac:dyDescent="0.2">
      <c r="A24" s="32">
        <v>23</v>
      </c>
      <c r="B24" s="33">
        <v>37</v>
      </c>
      <c r="C24" s="32">
        <v>93029.717999999993</v>
      </c>
      <c r="D24" s="32">
        <v>875500.84287528903</v>
      </c>
      <c r="E24" s="32">
        <v>746166.74612740602</v>
      </c>
      <c r="F24" s="32">
        <v>129334.096747884</v>
      </c>
      <c r="G24" s="32">
        <v>746166.74612740602</v>
      </c>
      <c r="H24" s="32">
        <v>0.14772583921578999</v>
      </c>
    </row>
    <row r="25" spans="1:8" ht="14.25" x14ac:dyDescent="0.2">
      <c r="A25" s="32">
        <v>24</v>
      </c>
      <c r="B25" s="33">
        <v>38</v>
      </c>
      <c r="C25" s="32">
        <v>131966.546</v>
      </c>
      <c r="D25" s="32">
        <v>756056.48574336304</v>
      </c>
      <c r="E25" s="32">
        <v>719250.36236460204</v>
      </c>
      <c r="F25" s="32">
        <v>36806.123378761098</v>
      </c>
      <c r="G25" s="32">
        <v>719250.36236460204</v>
      </c>
      <c r="H25" s="32">
        <v>4.8681711053074103E-2</v>
      </c>
    </row>
    <row r="26" spans="1:8" ht="14.25" x14ac:dyDescent="0.2">
      <c r="A26" s="32">
        <v>25</v>
      </c>
      <c r="B26" s="33">
        <v>39</v>
      </c>
      <c r="C26" s="32">
        <v>87042.856</v>
      </c>
      <c r="D26" s="32">
        <v>118733.913940239</v>
      </c>
      <c r="E26" s="32">
        <v>84025.432922224296</v>
      </c>
      <c r="F26" s="32">
        <v>34708.481018014703</v>
      </c>
      <c r="G26" s="32">
        <v>84025.432922224296</v>
      </c>
      <c r="H26" s="32">
        <v>0.29232154374599501</v>
      </c>
    </row>
    <row r="27" spans="1:8" ht="14.25" x14ac:dyDescent="0.2">
      <c r="A27" s="32">
        <v>26</v>
      </c>
      <c r="B27" s="33">
        <v>42</v>
      </c>
      <c r="C27" s="32">
        <v>12116.773999999999</v>
      </c>
      <c r="D27" s="32">
        <v>228428.64249999999</v>
      </c>
      <c r="E27" s="32">
        <v>205298.9564</v>
      </c>
      <c r="F27" s="32">
        <v>23129.686099999999</v>
      </c>
      <c r="G27" s="32">
        <v>205298.9564</v>
      </c>
      <c r="H27" s="32">
        <v>0.10125562997206</v>
      </c>
    </row>
    <row r="28" spans="1:8" ht="14.25" x14ac:dyDescent="0.2">
      <c r="A28" s="32">
        <v>27</v>
      </c>
      <c r="B28" s="33">
        <v>75</v>
      </c>
      <c r="C28" s="32">
        <v>295</v>
      </c>
      <c r="D28" s="32">
        <v>194051.70936410301</v>
      </c>
      <c r="E28" s="32">
        <v>185132.992051282</v>
      </c>
      <c r="F28" s="32">
        <v>8918.7173128205104</v>
      </c>
      <c r="G28" s="32">
        <v>185132.992051282</v>
      </c>
      <c r="H28" s="32">
        <v>4.5960519193810202E-2</v>
      </c>
    </row>
    <row r="29" spans="1:8" ht="14.25" x14ac:dyDescent="0.2">
      <c r="A29" s="32">
        <v>28</v>
      </c>
      <c r="B29" s="33">
        <v>76</v>
      </c>
      <c r="C29" s="32">
        <v>2481</v>
      </c>
      <c r="D29" s="32">
        <v>482086.85133247898</v>
      </c>
      <c r="E29" s="32">
        <v>448675.60068290599</v>
      </c>
      <c r="F29" s="32">
        <v>33411.250649572597</v>
      </c>
      <c r="G29" s="32">
        <v>448675.60068290599</v>
      </c>
      <c r="H29" s="32">
        <v>6.9305459290633198E-2</v>
      </c>
    </row>
    <row r="30" spans="1:8" ht="14.25" x14ac:dyDescent="0.2">
      <c r="A30" s="32">
        <v>29</v>
      </c>
      <c r="B30" s="33">
        <v>99</v>
      </c>
      <c r="C30" s="32">
        <v>31</v>
      </c>
      <c r="D30" s="32">
        <v>20882.7426064594</v>
      </c>
      <c r="E30" s="32">
        <v>17454.354920202699</v>
      </c>
      <c r="F30" s="32">
        <v>3428.3876862567099</v>
      </c>
      <c r="G30" s="32">
        <v>17454.354920202699</v>
      </c>
      <c r="H30" s="32">
        <v>0.16417324825888799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2015-01-27T00:35:54Z</dcterms:modified>
</cp:coreProperties>
</file>