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8" i="2" l="1"/>
  <c r="J8" i="2" l="1"/>
  <c r="F36" i="2" l="1"/>
  <c r="F37" i="2"/>
  <c r="F32" i="2"/>
  <c r="F33" i="2"/>
  <c r="E36" i="2"/>
  <c r="K36" i="2" s="1"/>
  <c r="E37" i="2"/>
  <c r="E33" i="2"/>
  <c r="E32" i="2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E3" i="2"/>
  <c r="F3" i="2"/>
  <c r="I4" i="2"/>
  <c r="I5" i="2"/>
  <c r="I6" i="2"/>
  <c r="K6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4" i="2" l="1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K37" i="2"/>
  <c r="K33" i="2"/>
  <c r="G29" i="2"/>
  <c r="L29" i="2" s="1"/>
  <c r="G31" i="2"/>
  <c r="L31" i="2" s="1"/>
  <c r="K32" i="2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4" i="2"/>
  <c r="K30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<sst xmlns="http://schemas.openxmlformats.org/spreadsheetml/2006/main" count="113" uniqueCount="71">
  <si>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</si>
  <si>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</si>
  <si>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</si>
  <si>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</si>
  <si>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</si>
  <si>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</si>
  <si>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</si>
  <si>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</si>
  <si>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</si>
  <si>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</si>
  <si>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</si>
  <si>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</si>
  <si>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</si>
  <si>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</si>
  <si>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</si>
  <si>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</si>
  <si>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</si>
  <si>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</si>
  <si>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</si>
  <si>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</si>
  <si>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</si>
  <si>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</si>
  <si>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</si>
  <si>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</si>
  <si>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</si>
  <si>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</si>
  <si>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</si>
  <si>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</si>
  <si>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</si>
  <si>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</si>
  <si>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</si>
  <si>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</si>
  <si>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</si>
  <si>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</si>
  <si>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</si>
  <si>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</si>
  <si>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</si>
  <si>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</si>
  <si>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</si>
  <si>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</si>
  <si>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</si>
  <si>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</si>
  <si>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</si>
  <si>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</si>
  <si>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</si>
  <si>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</si>
  <si>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</si>
  <si>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</si>
  <si>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</si>
  <si>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</si>
  <si>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</si>
  <si>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</si>
  <si>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</si>
  <si>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</si>
  <si>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</si>
  <si>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</si>
  <si>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</si>
  <si>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</si>
  <si>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</si>
  <si>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</si>
  <si>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</si>
  <si>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</si>
  <si>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</si>
  <si>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</si>
  <si>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</si>
  <si>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</si>
  <si>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</si>
  <si>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</si>
  <si>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</si>
  <si>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</si>
  <si>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41-周转筐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</si>
</sst>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H10" sqref="H10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60" t="s">
        <v>4</v>
      </c>
      <c r="D2" s="6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61" t="s">
        <v>5</v>
      </c>
      <c r="B3" s="61"/>
      <c r="C3" s="61"/>
      <c r="D3" s="61"/>
      <c r="E3" s="15">
        <f>RA!D7</f>
        <v>38315887.516199999</v>
      </c>
      <c r="F3" s="25">
        <f>RA!I7</f>
        <v>2195827.7922</v>
      </c>
      <c r="G3" s="16">
        <f>E3-F3</f>
        <v>36120059.723999999</v>
      </c>
      <c r="H3" s="27">
        <f>RA!J7</f>
        <v>5.73085457376291</v>
      </c>
      <c r="I3" s="20">
        <f>SUM(I4:I38)</f>
        <v>38315897.081989847</v>
      </c>
      <c r="J3" s="21">
        <f>SUM(J4:J38)</f>
        <v>36120059.600716308</v>
      </c>
      <c r="K3" s="22">
        <f>E3-I3</f>
        <v>-9.5657898485660553</v>
      </c>
      <c r="L3" s="22">
        <f>G3-J3</f>
        <v>0.12328369170427322</v>
      </c>
    </row>
    <row r="4" spans="1:13" x14ac:dyDescent="0.15">
      <c r="A4" s="62">
        <f>RA!A8</f>
        <v>42043</v>
      </c>
      <c r="B4" s="12">
        <v>12</v>
      </c>
      <c r="C4" s="59" t="s">
        <v>6</v>
      </c>
      <c r="D4" s="59"/>
      <c r="E4" s="15">
        <f>VLOOKUP(C4,RA!B8:D38,3,0)</f>
        <v>1606324.5891</v>
      </c>
      <c r="F4" s="25">
        <f>VLOOKUP(C4,RA!B8:I41,8,0)</f>
        <v>294260.36479999998</v>
      </c>
      <c r="G4" s="16">
        <f t="shared" ref="G4:G38" si="0">E4-F4</f>
        <v>1312064.2242999999</v>
      </c>
      <c r="H4" s="27">
        <f>RA!J8</f>
        <v>18.318860758078198</v>
      </c>
      <c r="I4" s="20">
        <f>VLOOKUP(B4,RMS!B:D,3,FALSE)</f>
        <v>1606326.6785871801</v>
      </c>
      <c r="J4" s="21">
        <f>VLOOKUP(B4,RMS!B:E,4,FALSE)</f>
        <v>1312064.24836667</v>
      </c>
      <c r="K4" s="22">
        <f t="shared" ref="K4:K38" si="1">E4-I4</f>
        <v>-2.0894871801137924</v>
      </c>
      <c r="L4" s="22">
        <f t="shared" ref="L4:L38" si="2">G4-J4</f>
        <v>-2.4066670099273324E-2</v>
      </c>
    </row>
    <row r="5" spans="1:13" x14ac:dyDescent="0.15">
      <c r="A5" s="62"/>
      <c r="B5" s="12">
        <v>13</v>
      </c>
      <c r="C5" s="59" t="s">
        <v>7</v>
      </c>
      <c r="D5" s="59"/>
      <c r="E5" s="15">
        <f>VLOOKUP(C5,RA!B8:D39,3,0)</f>
        <v>176270.0361</v>
      </c>
      <c r="F5" s="25">
        <f>VLOOKUP(C5,RA!B9:I42,8,0)</f>
        <v>36069.642800000001</v>
      </c>
      <c r="G5" s="16">
        <f t="shared" si="0"/>
        <v>140200.3933</v>
      </c>
      <c r="H5" s="27">
        <f>RA!J9</f>
        <v>20.462719358347002</v>
      </c>
      <c r="I5" s="20">
        <f>VLOOKUP(B5,RMS!B:D,3,FALSE)</f>
        <v>176270.18187784599</v>
      </c>
      <c r="J5" s="21">
        <f>VLOOKUP(B5,RMS!B:E,4,FALSE)</f>
        <v>140200.399519008</v>
      </c>
      <c r="K5" s="22">
        <f t="shared" si="1"/>
        <v>-0.1457778459880501</v>
      </c>
      <c r="L5" s="22">
        <f t="shared" si="2"/>
        <v>-6.2190080061554909E-3</v>
      </c>
      <c r="M5" s="34"/>
    </row>
    <row r="6" spans="1:13" x14ac:dyDescent="0.15">
      <c r="A6" s="62"/>
      <c r="B6" s="12">
        <v>14</v>
      </c>
      <c r="C6" s="59" t="s">
        <v>8</v>
      </c>
      <c r="D6" s="59"/>
      <c r="E6" s="15">
        <f>VLOOKUP(C6,RA!B10:D40,3,0)</f>
        <v>338382.23570000002</v>
      </c>
      <c r="F6" s="25">
        <f>VLOOKUP(C6,RA!B10:I43,8,0)</f>
        <v>71189.963099999994</v>
      </c>
      <c r="G6" s="16">
        <f t="shared" si="0"/>
        <v>267192.27260000003</v>
      </c>
      <c r="H6" s="27">
        <f>RA!J10</f>
        <v>21.038327544805</v>
      </c>
      <c r="I6" s="20">
        <f>VLOOKUP(B6,RMS!B:D,3,FALSE)</f>
        <v>338383.97763333301</v>
      </c>
      <c r="J6" s="21">
        <f>VLOOKUP(B6,RMS!B:E,4,FALSE)</f>
        <v>267192.27229059802</v>
      </c>
      <c r="K6" s="22">
        <f>E6-I6</f>
        <v>-1.7419333329889923</v>
      </c>
      <c r="L6" s="22">
        <f t="shared" si="2"/>
        <v>3.0940200667828321E-4</v>
      </c>
      <c r="M6" s="34"/>
    </row>
    <row r="7" spans="1:13" x14ac:dyDescent="0.15">
      <c r="A7" s="62"/>
      <c r="B7" s="12">
        <v>15</v>
      </c>
      <c r="C7" s="59" t="s">
        <v>9</v>
      </c>
      <c r="D7" s="59"/>
      <c r="E7" s="15">
        <f>VLOOKUP(C7,RA!B10:D41,3,0)</f>
        <v>103236.6179</v>
      </c>
      <c r="F7" s="25">
        <f>VLOOKUP(C7,RA!B11:I44,8,0)</f>
        <v>23411.474900000001</v>
      </c>
      <c r="G7" s="16">
        <f t="shared" si="0"/>
        <v>79825.142999999996</v>
      </c>
      <c r="H7" s="27">
        <f>RA!J11</f>
        <v>22.677491161786701</v>
      </c>
      <c r="I7" s="20">
        <f>VLOOKUP(B7,RMS!B:D,3,FALSE)</f>
        <v>103236.703810256</v>
      </c>
      <c r="J7" s="21">
        <f>VLOOKUP(B7,RMS!B:E,4,FALSE)</f>
        <v>79825.1428863248</v>
      </c>
      <c r="K7" s="22">
        <f t="shared" si="1"/>
        <v>-8.5910256006172858E-2</v>
      </c>
      <c r="L7" s="22">
        <f t="shared" si="2"/>
        <v>1.1367519618943334E-4</v>
      </c>
      <c r="M7" s="34"/>
    </row>
    <row r="8" spans="1:13" x14ac:dyDescent="0.15">
      <c r="A8" s="62"/>
      <c r="B8" s="12">
        <v>16</v>
      </c>
      <c r="C8" s="59" t="s">
        <v>10</v>
      </c>
      <c r="D8" s="59"/>
      <c r="E8" s="15">
        <f>VLOOKUP(C8,RA!B12:D41,3,0)</f>
        <v>442553.18800000002</v>
      </c>
      <c r="F8" s="25">
        <f>VLOOKUP(C8,RA!B12:I45,8,0)</f>
        <v>27430.2948</v>
      </c>
      <c r="G8" s="16">
        <f t="shared" si="0"/>
        <v>415122.89320000005</v>
      </c>
      <c r="H8" s="27">
        <f>RA!J12</f>
        <v>6.1981916623319</v>
      </c>
      <c r="I8" s="20">
        <f>VLOOKUP(B8,RMS!B:D,3,FALSE)</f>
        <v>442553.192731624</v>
      </c>
      <c r="J8" s="21">
        <f>VLOOKUP(B8,RMS!B:E,4,FALSE)</f>
        <v>415122.89458376099</v>
      </c>
      <c r="K8" s="22">
        <f t="shared" si="1"/>
        <v>-4.7316239797510207E-3</v>
      </c>
      <c r="L8" s="22">
        <f t="shared" si="2"/>
        <v>-1.3837609440088272E-3</v>
      </c>
      <c r="M8" s="34"/>
    </row>
    <row r="9" spans="1:13" x14ac:dyDescent="0.15">
      <c r="A9" s="62"/>
      <c r="B9" s="12">
        <v>17</v>
      </c>
      <c r="C9" s="59" t="s">
        <v>11</v>
      </c>
      <c r="D9" s="59"/>
      <c r="E9" s="15">
        <f>VLOOKUP(C9,RA!B12:D42,3,0)</f>
        <v>532046.44869999995</v>
      </c>
      <c r="F9" s="25">
        <f>VLOOKUP(C9,RA!B13:I46,8,0)</f>
        <v>64247.895600000003</v>
      </c>
      <c r="G9" s="16">
        <f t="shared" si="0"/>
        <v>467798.55309999996</v>
      </c>
      <c r="H9" s="27">
        <f>RA!J13</f>
        <v>12.075617788067801</v>
      </c>
      <c r="I9" s="20">
        <f>VLOOKUP(B9,RMS!B:D,3,FALSE)</f>
        <v>532046.89425555605</v>
      </c>
      <c r="J9" s="21">
        <f>VLOOKUP(B9,RMS!B:E,4,FALSE)</f>
        <v>467798.55286666699</v>
      </c>
      <c r="K9" s="22">
        <f t="shared" si="1"/>
        <v>-0.44555555609986186</v>
      </c>
      <c r="L9" s="22">
        <f t="shared" si="2"/>
        <v>2.3333297576755285E-4</v>
      </c>
      <c r="M9" s="34"/>
    </row>
    <row r="10" spans="1:13" x14ac:dyDescent="0.15">
      <c r="A10" s="62"/>
      <c r="B10" s="12">
        <v>18</v>
      </c>
      <c r="C10" s="59" t="s">
        <v>12</v>
      </c>
      <c r="D10" s="59"/>
      <c r="E10" s="15">
        <f>VLOOKUP(C10,RA!B14:D43,3,0)</f>
        <v>375818.0306</v>
      </c>
      <c r="F10" s="25">
        <f>VLOOKUP(C10,RA!B14:I47,8,0)</f>
        <v>57573.024400000002</v>
      </c>
      <c r="G10" s="16">
        <f t="shared" si="0"/>
        <v>318245.0062</v>
      </c>
      <c r="H10" s="27">
        <f>RA!J14</f>
        <v>15.319388563684299</v>
      </c>
      <c r="I10" s="20">
        <f>VLOOKUP(B10,RMS!B:D,3,FALSE)</f>
        <v>375818.03331623902</v>
      </c>
      <c r="J10" s="21">
        <f>VLOOKUP(B10,RMS!B:E,4,FALSE)</f>
        <v>318245.00920940202</v>
      </c>
      <c r="K10" s="22">
        <f t="shared" si="1"/>
        <v>-2.7162390179000795E-3</v>
      </c>
      <c r="L10" s="22">
        <f t="shared" si="2"/>
        <v>-3.0094020185060799E-3</v>
      </c>
      <c r="M10" s="34"/>
    </row>
    <row r="11" spans="1:13" x14ac:dyDescent="0.15">
      <c r="A11" s="62"/>
      <c r="B11" s="12">
        <v>19</v>
      </c>
      <c r="C11" s="59" t="s">
        <v>13</v>
      </c>
      <c r="D11" s="59"/>
      <c r="E11" s="15">
        <f>VLOOKUP(C11,RA!B14:D44,3,0)</f>
        <v>256408.37650000001</v>
      </c>
      <c r="F11" s="25">
        <f>VLOOKUP(C11,RA!B15:I48,8,0)</f>
        <v>13349.2976</v>
      </c>
      <c r="G11" s="16">
        <f t="shared" si="0"/>
        <v>243059.07890000002</v>
      </c>
      <c r="H11" s="27">
        <f>RA!J15</f>
        <v>5.2062642345071799</v>
      </c>
      <c r="I11" s="20">
        <f>VLOOKUP(B11,RMS!B:D,3,FALSE)</f>
        <v>256408.61003076899</v>
      </c>
      <c r="J11" s="21">
        <f>VLOOKUP(B11,RMS!B:E,4,FALSE)</f>
        <v>243059.082794872</v>
      </c>
      <c r="K11" s="22">
        <f t="shared" si="1"/>
        <v>-0.23353076897910796</v>
      </c>
      <c r="L11" s="22">
        <f t="shared" si="2"/>
        <v>-3.8948719738982618E-3</v>
      </c>
      <c r="M11" s="34"/>
    </row>
    <row r="12" spans="1:13" x14ac:dyDescent="0.15">
      <c r="A12" s="62"/>
      <c r="B12" s="12">
        <v>21</v>
      </c>
      <c r="C12" s="59" t="s">
        <v>14</v>
      </c>
      <c r="D12" s="59"/>
      <c r="E12" s="15">
        <f>VLOOKUP(C12,RA!B16:D45,3,0)</f>
        <v>1495155.3001999999</v>
      </c>
      <c r="F12" s="25">
        <f>VLOOKUP(C12,RA!B16:I49,8,0)</f>
        <v>66458.342399999994</v>
      </c>
      <c r="G12" s="16">
        <f t="shared" si="0"/>
        <v>1428696.9578</v>
      </c>
      <c r="H12" s="27">
        <f>RA!J16</f>
        <v>4.4449123372742703</v>
      </c>
      <c r="I12" s="20">
        <f>VLOOKUP(B12,RMS!B:D,3,FALSE)</f>
        <v>1495154.93990171</v>
      </c>
      <c r="J12" s="21">
        <f>VLOOKUP(B12,RMS!B:E,4,FALSE)</f>
        <v>1428696.9575068399</v>
      </c>
      <c r="K12" s="22">
        <f t="shared" si="1"/>
        <v>0.36029828991740942</v>
      </c>
      <c r="L12" s="22">
        <f t="shared" si="2"/>
        <v>2.9316009022295475E-4</v>
      </c>
      <c r="M12" s="34"/>
    </row>
    <row r="13" spans="1:13" x14ac:dyDescent="0.15">
      <c r="A13" s="62"/>
      <c r="B13" s="12">
        <v>22</v>
      </c>
      <c r="C13" s="59" t="s">
        <v>15</v>
      </c>
      <c r="D13" s="59"/>
      <c r="E13" s="15">
        <f>VLOOKUP(C13,RA!B16:D46,3,0)</f>
        <v>1835763.7527000001</v>
      </c>
      <c r="F13" s="25">
        <f>VLOOKUP(C13,RA!B17:I50,8,0)</f>
        <v>141123.8222</v>
      </c>
      <c r="G13" s="16">
        <f t="shared" si="0"/>
        <v>1694639.9305</v>
      </c>
      <c r="H13" s="27">
        <f>RA!J17</f>
        <v>7.6874718760754597</v>
      </c>
      <c r="I13" s="20">
        <f>VLOOKUP(B13,RMS!B:D,3,FALSE)</f>
        <v>1835763.9903017101</v>
      </c>
      <c r="J13" s="21">
        <f>VLOOKUP(B13,RMS!B:E,4,FALSE)</f>
        <v>1694639.9306991501</v>
      </c>
      <c r="K13" s="22">
        <f t="shared" si="1"/>
        <v>-0.23760171001777053</v>
      </c>
      <c r="L13" s="22">
        <f t="shared" si="2"/>
        <v>-1.9915006123483181E-4</v>
      </c>
      <c r="M13" s="34"/>
    </row>
    <row r="14" spans="1:13" x14ac:dyDescent="0.15">
      <c r="A14" s="62"/>
      <c r="B14" s="12">
        <v>23</v>
      </c>
      <c r="C14" s="59" t="s">
        <v>16</v>
      </c>
      <c r="D14" s="59"/>
      <c r="E14" s="15">
        <f>VLOOKUP(C14,RA!B18:D47,3,0)</f>
        <v>9294480.1550999992</v>
      </c>
      <c r="F14" s="25">
        <f>VLOOKUP(C14,RA!B18:I51,8,0)</f>
        <v>-93319.636599999998</v>
      </c>
      <c r="G14" s="16">
        <f t="shared" si="0"/>
        <v>9387799.7916999999</v>
      </c>
      <c r="H14" s="27">
        <f>RA!J18</f>
        <v>-1.0040328780388501</v>
      </c>
      <c r="I14" s="20">
        <f>VLOOKUP(B14,RMS!B:D,3,FALSE)</f>
        <v>9294480.5946136806</v>
      </c>
      <c r="J14" s="21">
        <f>VLOOKUP(B14,RMS!B:E,4,FALSE)</f>
        <v>9387799.6539333295</v>
      </c>
      <c r="K14" s="22">
        <f t="shared" si="1"/>
        <v>-0.43951368145644665</v>
      </c>
      <c r="L14" s="22">
        <f t="shared" si="2"/>
        <v>0.13776667043566704</v>
      </c>
      <c r="M14" s="34"/>
    </row>
    <row r="15" spans="1:13" x14ac:dyDescent="0.15">
      <c r="A15" s="62"/>
      <c r="B15" s="12">
        <v>24</v>
      </c>
      <c r="C15" s="59" t="s">
        <v>17</v>
      </c>
      <c r="D15" s="59"/>
      <c r="E15" s="15">
        <f>VLOOKUP(C15,RA!B18:D48,3,0)</f>
        <v>1028893.0631</v>
      </c>
      <c r="F15" s="25">
        <f>VLOOKUP(C15,RA!B19:I52,8,0)</f>
        <v>68088.654299999995</v>
      </c>
      <c r="G15" s="16">
        <f t="shared" si="0"/>
        <v>960804.40880000009</v>
      </c>
      <c r="H15" s="27">
        <f>RA!J19</f>
        <v>6.6176609350297797</v>
      </c>
      <c r="I15" s="20">
        <f>VLOOKUP(B15,RMS!B:D,3,FALSE)</f>
        <v>1028893.01439487</v>
      </c>
      <c r="J15" s="21">
        <f>VLOOKUP(B15,RMS!B:E,4,FALSE)</f>
        <v>960804.40941282106</v>
      </c>
      <c r="K15" s="22">
        <f t="shared" si="1"/>
        <v>4.8705130000598729E-2</v>
      </c>
      <c r="L15" s="22">
        <f t="shared" si="2"/>
        <v>-6.1282096430659294E-4</v>
      </c>
      <c r="M15" s="34"/>
    </row>
    <row r="16" spans="1:13" x14ac:dyDescent="0.15">
      <c r="A16" s="62"/>
      <c r="B16" s="12">
        <v>25</v>
      </c>
      <c r="C16" s="59" t="s">
        <v>18</v>
      </c>
      <c r="D16" s="59"/>
      <c r="E16" s="15">
        <f>VLOOKUP(C16,RA!B20:D49,3,0)</f>
        <v>1994909.5012999999</v>
      </c>
      <c r="F16" s="25">
        <f>VLOOKUP(C16,RA!B20:I53,8,0)</f>
        <v>138849.11189999999</v>
      </c>
      <c r="G16" s="16">
        <f t="shared" si="0"/>
        <v>1856060.3894</v>
      </c>
      <c r="H16" s="27">
        <f>RA!J20</f>
        <v>6.9601709656261503</v>
      </c>
      <c r="I16" s="20">
        <f>VLOOKUP(B16,RMS!B:D,3,FALSE)</f>
        <v>1994909.7837</v>
      </c>
      <c r="J16" s="21">
        <f>VLOOKUP(B16,RMS!B:E,4,FALSE)</f>
        <v>1856060.3894</v>
      </c>
      <c r="K16" s="22">
        <f t="shared" si="1"/>
        <v>-0.28240000014193356</v>
      </c>
      <c r="L16" s="22">
        <f t="shared" si="2"/>
        <v>0</v>
      </c>
      <c r="M16" s="34"/>
    </row>
    <row r="17" spans="1:13" x14ac:dyDescent="0.15">
      <c r="A17" s="62"/>
      <c r="B17" s="12">
        <v>26</v>
      </c>
      <c r="C17" s="59" t="s">
        <v>19</v>
      </c>
      <c r="D17" s="59"/>
      <c r="E17" s="15">
        <f>VLOOKUP(C17,RA!B20:D50,3,0)</f>
        <v>892710.68030000001</v>
      </c>
      <c r="F17" s="25">
        <f>VLOOKUP(C17,RA!B21:I54,8,0)</f>
        <v>69356.958700000003</v>
      </c>
      <c r="G17" s="16">
        <f t="shared" si="0"/>
        <v>823353.72160000005</v>
      </c>
      <c r="H17" s="27">
        <f>RA!J21</f>
        <v>7.7692538277566303</v>
      </c>
      <c r="I17" s="20">
        <f>VLOOKUP(B17,RMS!B:D,3,FALSE)</f>
        <v>892710.77585842996</v>
      </c>
      <c r="J17" s="21">
        <f>VLOOKUP(B17,RMS!B:E,4,FALSE)</f>
        <v>823353.72106882196</v>
      </c>
      <c r="K17" s="22">
        <f t="shared" si="1"/>
        <v>-9.5558429951779544E-2</v>
      </c>
      <c r="L17" s="22">
        <f t="shared" si="2"/>
        <v>5.3117808420211077E-4</v>
      </c>
      <c r="M17" s="34"/>
    </row>
    <row r="18" spans="1:13" x14ac:dyDescent="0.15">
      <c r="A18" s="62"/>
      <c r="B18" s="12">
        <v>27</v>
      </c>
      <c r="C18" s="59" t="s">
        <v>20</v>
      </c>
      <c r="D18" s="59"/>
      <c r="E18" s="15">
        <f>VLOOKUP(C18,RA!B22:D51,3,0)</f>
        <v>2082677.5992000001</v>
      </c>
      <c r="F18" s="25">
        <f>VLOOKUP(C18,RA!B22:I55,8,0)</f>
        <v>275721.09580000001</v>
      </c>
      <c r="G18" s="16">
        <f t="shared" si="0"/>
        <v>1806956.5034</v>
      </c>
      <c r="H18" s="27">
        <f>RA!J22</f>
        <v>13.2387795358202</v>
      </c>
      <c r="I18" s="20">
        <f>VLOOKUP(B18,RMS!B:D,3,FALSE)</f>
        <v>2082679.5249000001</v>
      </c>
      <c r="J18" s="21">
        <f>VLOOKUP(B18,RMS!B:E,4,FALSE)</f>
        <v>1806956.4924999999</v>
      </c>
      <c r="K18" s="22">
        <f t="shared" si="1"/>
        <v>-1.9257000000216067</v>
      </c>
      <c r="L18" s="22">
        <f t="shared" si="2"/>
        <v>1.0900000110268593E-2</v>
      </c>
      <c r="M18" s="34"/>
    </row>
    <row r="19" spans="1:13" x14ac:dyDescent="0.15">
      <c r="A19" s="62"/>
      <c r="B19" s="12">
        <v>29</v>
      </c>
      <c r="C19" s="59" t="s">
        <v>21</v>
      </c>
      <c r="D19" s="59"/>
      <c r="E19" s="15">
        <f>VLOOKUP(C19,RA!B22:D52,3,0)</f>
        <v>5439995.8525</v>
      </c>
      <c r="F19" s="25">
        <f>VLOOKUP(C19,RA!B23:I56,8,0)</f>
        <v>-64675.309600000001</v>
      </c>
      <c r="G19" s="16">
        <f t="shared" si="0"/>
        <v>5504671.1621000003</v>
      </c>
      <c r="H19" s="27">
        <f>RA!J23</f>
        <v>-1.18888527406281</v>
      </c>
      <c r="I19" s="20">
        <f>VLOOKUP(B19,RMS!B:D,3,FALSE)</f>
        <v>5439998.3301273501</v>
      </c>
      <c r="J19" s="21">
        <f>VLOOKUP(B19,RMS!B:E,4,FALSE)</f>
        <v>5504671.1904495703</v>
      </c>
      <c r="K19" s="22">
        <f t="shared" si="1"/>
        <v>-2.4776273500174284</v>
      </c>
      <c r="L19" s="22">
        <f t="shared" si="2"/>
        <v>-2.8349569998681545E-2</v>
      </c>
      <c r="M19" s="34"/>
    </row>
    <row r="20" spans="1:13" x14ac:dyDescent="0.15">
      <c r="A20" s="62"/>
      <c r="B20" s="12">
        <v>31</v>
      </c>
      <c r="C20" s="59" t="s">
        <v>22</v>
      </c>
      <c r="D20" s="59"/>
      <c r="E20" s="15">
        <f>VLOOKUP(C20,RA!B24:D53,3,0)</f>
        <v>535804.03399999999</v>
      </c>
      <c r="F20" s="25">
        <f>VLOOKUP(C20,RA!B24:I57,8,0)</f>
        <v>71347.688299999994</v>
      </c>
      <c r="G20" s="16">
        <f t="shared" si="0"/>
        <v>464456.34570000001</v>
      </c>
      <c r="H20" s="27">
        <f>RA!J24</f>
        <v>13.316004317354601</v>
      </c>
      <c r="I20" s="20">
        <f>VLOOKUP(B20,RMS!B:D,3,FALSE)</f>
        <v>535804.02882987703</v>
      </c>
      <c r="J20" s="21">
        <f>VLOOKUP(B20,RMS!B:E,4,FALSE)</f>
        <v>464456.36071827897</v>
      </c>
      <c r="K20" s="22">
        <f t="shared" si="1"/>
        <v>5.1701229531317949E-3</v>
      </c>
      <c r="L20" s="22">
        <f t="shared" si="2"/>
        <v>-1.5018278965726495E-2</v>
      </c>
      <c r="M20" s="34"/>
    </row>
    <row r="21" spans="1:13" x14ac:dyDescent="0.15">
      <c r="A21" s="62"/>
      <c r="B21" s="12">
        <v>32</v>
      </c>
      <c r="C21" s="59" t="s">
        <v>23</v>
      </c>
      <c r="D21" s="59"/>
      <c r="E21" s="15">
        <f>VLOOKUP(C21,RA!B24:D54,3,0)</f>
        <v>597504.01820000005</v>
      </c>
      <c r="F21" s="25">
        <f>VLOOKUP(C21,RA!B25:I58,8,0)</f>
        <v>55320.306900000003</v>
      </c>
      <c r="G21" s="16">
        <f t="shared" si="0"/>
        <v>542183.71130000008</v>
      </c>
      <c r="H21" s="27">
        <f>RA!J25</f>
        <v>9.2585665058210296</v>
      </c>
      <c r="I21" s="20">
        <f>VLOOKUP(B21,RMS!B:D,3,FALSE)</f>
        <v>597504.01287620503</v>
      </c>
      <c r="J21" s="21">
        <f>VLOOKUP(B21,RMS!B:E,4,FALSE)</f>
        <v>542183.72096247901</v>
      </c>
      <c r="K21" s="22">
        <f t="shared" si="1"/>
        <v>5.3237950196489692E-3</v>
      </c>
      <c r="L21" s="22">
        <f t="shared" si="2"/>
        <v>-9.6624789293855429E-3</v>
      </c>
      <c r="M21" s="34"/>
    </row>
    <row r="22" spans="1:13" x14ac:dyDescent="0.15">
      <c r="A22" s="62"/>
      <c r="B22" s="12">
        <v>33</v>
      </c>
      <c r="C22" s="59" t="s">
        <v>24</v>
      </c>
      <c r="D22" s="59"/>
      <c r="E22" s="15">
        <f>VLOOKUP(C22,RA!B26:D55,3,0)</f>
        <v>1590256.1317</v>
      </c>
      <c r="F22" s="25">
        <f>VLOOKUP(C22,RA!B26:I59,8,0)</f>
        <v>288438.34710000001</v>
      </c>
      <c r="G22" s="16">
        <f t="shared" si="0"/>
        <v>1301817.7845999999</v>
      </c>
      <c r="H22" s="27">
        <f>RA!J26</f>
        <v>18.137854736120801</v>
      </c>
      <c r="I22" s="20">
        <f>VLOOKUP(B22,RMS!B:D,3,FALSE)</f>
        <v>1590256.12911749</v>
      </c>
      <c r="J22" s="21">
        <f>VLOOKUP(B22,RMS!B:E,4,FALSE)</f>
        <v>1301817.7668745201</v>
      </c>
      <c r="K22" s="22">
        <f t="shared" si="1"/>
        <v>2.5825100019574165E-3</v>
      </c>
      <c r="L22" s="22">
        <f t="shared" si="2"/>
        <v>1.7725479789078236E-2</v>
      </c>
      <c r="M22" s="34"/>
    </row>
    <row r="23" spans="1:13" x14ac:dyDescent="0.15">
      <c r="A23" s="62"/>
      <c r="B23" s="12">
        <v>34</v>
      </c>
      <c r="C23" s="59" t="s">
        <v>25</v>
      </c>
      <c r="D23" s="59"/>
      <c r="E23" s="15">
        <f>VLOOKUP(C23,RA!B26:D56,3,0)</f>
        <v>387159.65720000002</v>
      </c>
      <c r="F23" s="25">
        <f>VLOOKUP(C23,RA!B27:I60,8,0)</f>
        <v>81301.276800000007</v>
      </c>
      <c r="G23" s="16">
        <f t="shared" si="0"/>
        <v>305858.38040000002</v>
      </c>
      <c r="H23" s="27">
        <f>RA!J27</f>
        <v>20.999418531358302</v>
      </c>
      <c r="I23" s="20">
        <f>VLOOKUP(B23,RMS!B:D,3,FALSE)</f>
        <v>387159.648243075</v>
      </c>
      <c r="J23" s="21">
        <f>VLOOKUP(B23,RMS!B:E,4,FALSE)</f>
        <v>305858.39387047099</v>
      </c>
      <c r="K23" s="22">
        <f t="shared" si="1"/>
        <v>8.9569250121712685E-3</v>
      </c>
      <c r="L23" s="22">
        <f t="shared" si="2"/>
        <v>-1.3470470963511616E-2</v>
      </c>
      <c r="M23" s="34"/>
    </row>
    <row r="24" spans="1:13" x14ac:dyDescent="0.15">
      <c r="A24" s="62"/>
      <c r="B24" s="12">
        <v>35</v>
      </c>
      <c r="C24" s="59" t="s">
        <v>26</v>
      </c>
      <c r="D24" s="59"/>
      <c r="E24" s="15">
        <f>VLOOKUP(C24,RA!B28:D57,3,0)</f>
        <v>1569405.1984999999</v>
      </c>
      <c r="F24" s="25">
        <f>VLOOKUP(C24,RA!B28:I61,8,0)</f>
        <v>-22802.876499999998</v>
      </c>
      <c r="G24" s="16">
        <f t="shared" si="0"/>
        <v>1592208.075</v>
      </c>
      <c r="H24" s="27">
        <f>RA!J28</f>
        <v>-1.45296297742574</v>
      </c>
      <c r="I24" s="20">
        <f>VLOOKUP(B24,RMS!B:D,3,FALSE)</f>
        <v>1569405.1959389399</v>
      </c>
      <c r="J24" s="21">
        <f>VLOOKUP(B24,RMS!B:E,4,FALSE)</f>
        <v>1592208.0773106201</v>
      </c>
      <c r="K24" s="22">
        <f t="shared" si="1"/>
        <v>2.5610600132495165E-3</v>
      </c>
      <c r="L24" s="22">
        <f t="shared" si="2"/>
        <v>-2.310620155185461E-3</v>
      </c>
      <c r="M24" s="34"/>
    </row>
    <row r="25" spans="1:13" x14ac:dyDescent="0.15">
      <c r="A25" s="62"/>
      <c r="B25" s="12">
        <v>36</v>
      </c>
      <c r="C25" s="59" t="s">
        <v>27</v>
      </c>
      <c r="D25" s="59"/>
      <c r="E25" s="15">
        <f>VLOOKUP(C25,RA!B28:D58,3,0)</f>
        <v>789681.11560000002</v>
      </c>
      <c r="F25" s="25">
        <f>VLOOKUP(C25,RA!B29:I62,8,0)</f>
        <v>132394.0914</v>
      </c>
      <c r="G25" s="16">
        <f t="shared" si="0"/>
        <v>657287.02419999999</v>
      </c>
      <c r="H25" s="27">
        <f>RA!J29</f>
        <v>16.765513165324599</v>
      </c>
      <c r="I25" s="20">
        <f>VLOOKUP(B25,RMS!B:D,3,FALSE)</f>
        <v>789681.13620707998</v>
      </c>
      <c r="J25" s="21">
        <f>VLOOKUP(B25,RMS!B:E,4,FALSE)</f>
        <v>657287.01588675997</v>
      </c>
      <c r="K25" s="22">
        <f t="shared" si="1"/>
        <v>-2.0607079961337149E-2</v>
      </c>
      <c r="L25" s="22">
        <f t="shared" si="2"/>
        <v>8.3132400177419186E-3</v>
      </c>
      <c r="M25" s="34"/>
    </row>
    <row r="26" spans="1:13" x14ac:dyDescent="0.15">
      <c r="A26" s="62"/>
      <c r="B26" s="12">
        <v>37</v>
      </c>
      <c r="C26" s="59" t="s">
        <v>28</v>
      </c>
      <c r="D26" s="59"/>
      <c r="E26" s="15">
        <f>VLOOKUP(C26,RA!B30:D59,3,0)</f>
        <v>1630431.1575</v>
      </c>
      <c r="F26" s="25">
        <f>VLOOKUP(C26,RA!B30:I63,8,0)</f>
        <v>216869.36900000001</v>
      </c>
      <c r="G26" s="16">
        <f t="shared" si="0"/>
        <v>1413561.7885</v>
      </c>
      <c r="H26" s="27">
        <f>RA!J30</f>
        <v>13.3013508728902</v>
      </c>
      <c r="I26" s="20">
        <f>VLOOKUP(B26,RMS!B:D,3,FALSE)</f>
        <v>1630431.1513332999</v>
      </c>
      <c r="J26" s="21">
        <f>VLOOKUP(B26,RMS!B:E,4,FALSE)</f>
        <v>1413561.7575978299</v>
      </c>
      <c r="K26" s="22">
        <f t="shared" si="1"/>
        <v>6.1667000409215689E-3</v>
      </c>
      <c r="L26" s="22">
        <f t="shared" si="2"/>
        <v>3.0902170110493898E-2</v>
      </c>
      <c r="M26" s="34"/>
    </row>
    <row r="27" spans="1:13" x14ac:dyDescent="0.15">
      <c r="A27" s="62"/>
      <c r="B27" s="12">
        <v>38</v>
      </c>
      <c r="C27" s="59" t="s">
        <v>29</v>
      </c>
      <c r="D27" s="59"/>
      <c r="E27" s="15">
        <f>VLOOKUP(C27,RA!B30:D60,3,0)</f>
        <v>1368731.0164000001</v>
      </c>
      <c r="F27" s="25">
        <f>VLOOKUP(C27,RA!B31:I64,8,0)</f>
        <v>15062.835300000001</v>
      </c>
      <c r="G27" s="16">
        <f t="shared" si="0"/>
        <v>1353668.1811000002</v>
      </c>
      <c r="H27" s="27">
        <f>RA!J31</f>
        <v>1.1004963809191599</v>
      </c>
      <c r="I27" s="20">
        <f>VLOOKUP(B27,RMS!B:D,3,FALSE)</f>
        <v>1368730.8922230101</v>
      </c>
      <c r="J27" s="21">
        <f>VLOOKUP(B27,RMS!B:E,4,FALSE)</f>
        <v>1353668.15518496</v>
      </c>
      <c r="K27" s="22">
        <f t="shared" si="1"/>
        <v>0.12417699000798166</v>
      </c>
      <c r="L27" s="22">
        <f t="shared" si="2"/>
        <v>2.5915040168911219E-2</v>
      </c>
      <c r="M27" s="34"/>
    </row>
    <row r="28" spans="1:13" x14ac:dyDescent="0.15">
      <c r="A28" s="62"/>
      <c r="B28" s="12">
        <v>39</v>
      </c>
      <c r="C28" s="59" t="s">
        <v>30</v>
      </c>
      <c r="D28" s="59"/>
      <c r="E28" s="15">
        <f>VLOOKUP(C28,RA!B32:D61,3,0)</f>
        <v>145326.42300000001</v>
      </c>
      <c r="F28" s="25">
        <f>VLOOKUP(C28,RA!B32:I65,8,0)</f>
        <v>39838.205800000003</v>
      </c>
      <c r="G28" s="16">
        <f t="shared" si="0"/>
        <v>105488.21720000001</v>
      </c>
      <c r="H28" s="27">
        <f>RA!J32</f>
        <v>27.412912929123699</v>
      </c>
      <c r="I28" s="20">
        <f>VLOOKUP(B28,RMS!B:D,3,FALSE)</f>
        <v>145326.33957376101</v>
      </c>
      <c r="J28" s="21">
        <f>VLOOKUP(B28,RMS!B:E,4,FALSE)</f>
        <v>105488.22260468001</v>
      </c>
      <c r="K28" s="22">
        <f t="shared" si="1"/>
        <v>8.3426238998072222E-2</v>
      </c>
      <c r="L28" s="22">
        <f t="shared" si="2"/>
        <v>-5.4046799923526123E-3</v>
      </c>
      <c r="M28" s="34"/>
    </row>
    <row r="29" spans="1:13" x14ac:dyDescent="0.15">
      <c r="A29" s="62"/>
      <c r="B29" s="12">
        <v>40</v>
      </c>
      <c r="C29" s="59" t="s">
        <v>31</v>
      </c>
      <c r="D29" s="59"/>
      <c r="E29" s="15">
        <f>VLOOKUP(C29,RA!B32:D62,3,0)</f>
        <v>0</v>
      </c>
      <c r="F29" s="25">
        <f>VLOOKUP(C29,RA!B33:I66,8,0)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62"/>
      <c r="B30" s="12">
        <v>42</v>
      </c>
      <c r="C30" s="59" t="s">
        <v>32</v>
      </c>
      <c r="D30" s="59"/>
      <c r="E30" s="15">
        <f>VLOOKUP(C30,RA!B34:D64,3,0)</f>
        <v>389376.36940000003</v>
      </c>
      <c r="F30" s="25">
        <f>VLOOKUP(C30,RA!B34:I68,8,0)</f>
        <v>44132.402300000002</v>
      </c>
      <c r="G30" s="16">
        <f t="shared" si="0"/>
        <v>345243.96710000001</v>
      </c>
      <c r="H30" s="27">
        <f>RA!J34</f>
        <v>0</v>
      </c>
      <c r="I30" s="20">
        <f>VLOOKUP(B30,RMS!B:D,3,FALSE)</f>
        <v>389376.36969999998</v>
      </c>
      <c r="J30" s="21">
        <f>VLOOKUP(B30,RMS!B:E,4,FALSE)</f>
        <v>345243.95760000002</v>
      </c>
      <c r="K30" s="22">
        <f t="shared" si="1"/>
        <v>-2.9999995604157448E-4</v>
      </c>
      <c r="L30" s="22">
        <f t="shared" si="2"/>
        <v>9.4999999855645001E-3</v>
      </c>
      <c r="M30" s="34"/>
    </row>
    <row r="31" spans="1:13" x14ac:dyDescent="0.15">
      <c r="A31" s="62"/>
      <c r="B31" s="12">
        <v>71</v>
      </c>
      <c r="C31" s="59" t="s">
        <v>36</v>
      </c>
      <c r="D31" s="59"/>
      <c r="E31" s="15">
        <f>VLOOKUP(C31,RA!B35:D65,3,0)</f>
        <v>0</v>
      </c>
      <c r="F31" s="25">
        <f>VLOOKUP(C31,RA!B35:I69,8,0)</f>
        <v>0</v>
      </c>
      <c r="G31" s="16">
        <f t="shared" si="0"/>
        <v>0</v>
      </c>
      <c r="H31" s="27">
        <f>RA!J35</f>
        <v>11.3341244534189</v>
      </c>
      <c r="I31" s="20">
        <v>0</v>
      </c>
      <c r="J31" s="21">
        <v>0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62"/>
      <c r="B32" s="12">
        <v>72</v>
      </c>
      <c r="C32" s="59" t="s">
        <v>37</v>
      </c>
      <c r="D32" s="59"/>
      <c r="E32" s="15">
        <f>VLOOKUP(C32,RA!B36:D66,3,0)</f>
        <v>0</v>
      </c>
      <c r="F32" s="25">
        <f>VLOOKUP(C32,RA!B36:I70,8,0)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62"/>
      <c r="B33" s="12">
        <v>73</v>
      </c>
      <c r="C33" s="59" t="s">
        <v>38</v>
      </c>
      <c r="D33" s="59"/>
      <c r="E33" s="15">
        <f>VLOOKUP(C33,RA!B37:D67,3,0)</f>
        <v>0</v>
      </c>
      <c r="F33" s="25">
        <f>VLOOKUP(C33,RA!B37:I71,8,0)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62"/>
      <c r="B34" s="12">
        <v>75</v>
      </c>
      <c r="C34" s="59" t="s">
        <v>33</v>
      </c>
      <c r="D34" s="59"/>
      <c r="E34" s="15">
        <f>VLOOKUP(C34,RA!B8:D68,3,0)</f>
        <v>359690.17119999998</v>
      </c>
      <c r="F34" s="25">
        <f>VLOOKUP(C34,RA!B8:I72,8,0)</f>
        <v>21047.971399999999</v>
      </c>
      <c r="G34" s="16">
        <f t="shared" si="0"/>
        <v>338642.1998</v>
      </c>
      <c r="H34" s="27">
        <f>RA!J38</f>
        <v>0</v>
      </c>
      <c r="I34" s="20">
        <f>VLOOKUP(B34,RMS!B:D,3,FALSE)</f>
        <v>359690.170940171</v>
      </c>
      <c r="J34" s="21">
        <f>VLOOKUP(B34,RMS!B:E,4,FALSE)</f>
        <v>338642.19871794898</v>
      </c>
      <c r="K34" s="22">
        <f t="shared" si="1"/>
        <v>2.5982898660004139E-4</v>
      </c>
      <c r="L34" s="22">
        <f t="shared" si="2"/>
        <v>1.0820510215125978E-3</v>
      </c>
      <c r="M34" s="34"/>
    </row>
    <row r="35" spans="1:13" x14ac:dyDescent="0.15">
      <c r="A35" s="62"/>
      <c r="B35" s="12">
        <v>76</v>
      </c>
      <c r="C35" s="59" t="s">
        <v>34</v>
      </c>
      <c r="D35" s="59"/>
      <c r="E35" s="15">
        <f>VLOOKUP(C35,RA!B8:D69,3,0)</f>
        <v>1030950.6194</v>
      </c>
      <c r="F35" s="25">
        <f>VLOOKUP(C35,RA!B8:I73,8,0)</f>
        <v>60027.249499999998</v>
      </c>
      <c r="G35" s="16">
        <f t="shared" si="0"/>
        <v>970923.36989999993</v>
      </c>
      <c r="H35" s="27">
        <f>RA!J39</f>
        <v>5.8516948989124904</v>
      </c>
      <c r="I35" s="20">
        <f>VLOOKUP(B35,RMS!B:D,3,FALSE)</f>
        <v>1030950.60442906</v>
      </c>
      <c r="J35" s="21">
        <f>VLOOKUP(B35,RMS!B:E,4,FALSE)</f>
        <v>970923.37652393198</v>
      </c>
      <c r="K35" s="22">
        <f t="shared" si="1"/>
        <v>1.4970939955674112E-2</v>
      </c>
      <c r="L35" s="22">
        <f t="shared" si="2"/>
        <v>-6.6239320440217853E-3</v>
      </c>
      <c r="M35" s="34"/>
    </row>
    <row r="36" spans="1:13" x14ac:dyDescent="0.15">
      <c r="A36" s="62"/>
      <c r="B36" s="12">
        <v>77</v>
      </c>
      <c r="C36" s="59" t="s">
        <v>39</v>
      </c>
      <c r="D36" s="59"/>
      <c r="E36" s="15">
        <f>VLOOKUP(C36,RA!B9:D70,3,0)</f>
        <v>0</v>
      </c>
      <c r="F36" s="25">
        <f>VLOOKUP(C36,RA!B9:I74,8,0)</f>
        <v>0</v>
      </c>
      <c r="G36" s="16">
        <f t="shared" si="0"/>
        <v>0</v>
      </c>
      <c r="H36" s="27">
        <f>RA!J40</f>
        <v>5.8225145191663099</v>
      </c>
      <c r="I36" s="20">
        <v>0</v>
      </c>
      <c r="J36" s="21">
        <v>0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62"/>
      <c r="B37" s="12">
        <v>78</v>
      </c>
      <c r="C37" s="59" t="s">
        <v>40</v>
      </c>
      <c r="D37" s="59"/>
      <c r="E37" s="15">
        <f>VLOOKUP(C37,RA!B10:D71,3,0)</f>
        <v>0</v>
      </c>
      <c r="F37" s="25">
        <f>VLOOKUP(C37,RA!B10:I75,8,0)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62"/>
      <c r="B38" s="12">
        <v>99</v>
      </c>
      <c r="C38" s="59" t="s">
        <v>35</v>
      </c>
      <c r="D38" s="59"/>
      <c r="E38" s="15">
        <f>VLOOKUP(C38,RA!B8:D72,3,0)</f>
        <v>25946.177100000001</v>
      </c>
      <c r="F38" s="25">
        <f>VLOOKUP(C38,RA!B8:I76,8,0)</f>
        <v>3715.9277999999999</v>
      </c>
      <c r="G38" s="16">
        <f t="shared" si="0"/>
        <v>22230.249299999999</v>
      </c>
      <c r="H38" s="27">
        <f>RA!J42</f>
        <v>0</v>
      </c>
      <c r="I38" s="20">
        <f>VLOOKUP(B38,RMS!B:D,3,FALSE)</f>
        <v>25946.176537326999</v>
      </c>
      <c r="J38" s="21">
        <f>VLOOKUP(B38,RMS!B:E,4,FALSE)</f>
        <v>22230.249375992698</v>
      </c>
      <c r="K38" s="22">
        <f t="shared" si="1"/>
        <v>5.6267300169565715E-4</v>
      </c>
      <c r="L38" s="22">
        <f t="shared" si="2"/>
        <v>-7.5992698839399964E-5</v>
      </c>
      <c r="M38" s="34"/>
    </row>
  </sheetData>
  <mergeCells count="38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3"/>
  <sheetViews>
    <sheetView topLeftCell="A13" workbookViewId="0">
      <selection activeCell="D28" sqref="D28"/>
    </sheetView>
  </sheetViews>
  <sheetFormatPr defaultRowHeight="11.25" x14ac:dyDescent="0.15"/>
  <cols>
    <col min="1" max="1" width="7" style="35" customWidth="1"/>
    <col min="2" max="3" width="9" style="35"/>
    <col min="4" max="5" width="11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39" t="s">
        <v>46</v>
      </c>
      <c r="W1" s="67"/>
    </row>
    <row r="2" spans="1:23" ht="12.75" x14ac:dyDescent="0.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39"/>
      <c r="W2" s="67"/>
    </row>
    <row r="3" spans="1:23" ht="23.25" thickBot="1" x14ac:dyDescent="0.2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40" t="s">
        <v>47</v>
      </c>
      <c r="W3" s="67"/>
    </row>
    <row r="4" spans="1:23" ht="15" thickTop="1" thickBot="1" x14ac:dyDescent="0.2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38"/>
      <c r="W4" s="67"/>
    </row>
    <row r="5" spans="1:23" ht="15" thickTop="1" thickBot="1" x14ac:dyDescent="0.25">
      <c r="A5" s="41"/>
      <c r="B5" s="42"/>
      <c r="C5" s="43"/>
      <c r="D5" s="44" t="s">
        <v>0</v>
      </c>
      <c r="E5" s="44" t="s">
        <v>59</v>
      </c>
      <c r="F5" s="44" t="s">
        <v>60</v>
      </c>
      <c r="G5" s="44" t="s">
        <v>48</v>
      </c>
      <c r="H5" s="44" t="s">
        <v>49</v>
      </c>
      <c r="I5" s="44" t="s">
        <v>1</v>
      </c>
      <c r="J5" s="44" t="s">
        <v>2</v>
      </c>
      <c r="K5" s="44" t="s">
        <v>50</v>
      </c>
      <c r="L5" s="44" t="s">
        <v>51</v>
      </c>
      <c r="M5" s="44" t="s">
        <v>52</v>
      </c>
      <c r="N5" s="44" t="s">
        <v>53</v>
      </c>
      <c r="O5" s="44" t="s">
        <v>54</v>
      </c>
      <c r="P5" s="44" t="s">
        <v>61</v>
      </c>
      <c r="Q5" s="44" t="s">
        <v>62</v>
      </c>
      <c r="R5" s="44" t="s">
        <v>55</v>
      </c>
      <c r="S5" s="44" t="s">
        <v>56</v>
      </c>
      <c r="T5" s="44" t="s">
        <v>57</v>
      </c>
      <c r="U5" s="45" t="s">
        <v>58</v>
      </c>
      <c r="V5" s="38"/>
      <c r="W5" s="38"/>
    </row>
    <row r="6" spans="1:23" ht="14.25" thickBot="1" x14ac:dyDescent="0.2">
      <c r="A6" s="46" t="s">
        <v>3</v>
      </c>
      <c r="B6" s="68" t="s">
        <v>4</v>
      </c>
      <c r="C6" s="69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  <c r="V6" s="38"/>
      <c r="W6" s="38"/>
    </row>
    <row r="7" spans="1:23" ht="14.25" thickBot="1" x14ac:dyDescent="0.2">
      <c r="A7" s="70" t="s">
        <v>5</v>
      </c>
      <c r="B7" s="71"/>
      <c r="C7" s="72"/>
      <c r="D7" s="48">
        <v>38315887.516199999</v>
      </c>
      <c r="E7" s="48">
        <v>49085945</v>
      </c>
      <c r="F7" s="49">
        <v>78.058775309714406</v>
      </c>
      <c r="G7" s="48">
        <v>19533929.588199999</v>
      </c>
      <c r="H7" s="49">
        <v>96.150433240763604</v>
      </c>
      <c r="I7" s="48">
        <v>2195827.7922</v>
      </c>
      <c r="J7" s="49">
        <v>5.73085457376291</v>
      </c>
      <c r="K7" s="48">
        <v>2088734.9963</v>
      </c>
      <c r="L7" s="49">
        <v>10.692856175552899</v>
      </c>
      <c r="M7" s="49">
        <v>5.1271605105340998E-2</v>
      </c>
      <c r="N7" s="48">
        <v>226180251.73890001</v>
      </c>
      <c r="O7" s="48">
        <v>892189694.75390005</v>
      </c>
      <c r="P7" s="48">
        <v>1271872</v>
      </c>
      <c r="Q7" s="48">
        <v>1281165</v>
      </c>
      <c r="R7" s="49">
        <v>-0.72535543821443704</v>
      </c>
      <c r="S7" s="48">
        <v>30.125584584140501</v>
      </c>
      <c r="T7" s="48">
        <v>31.122370499662399</v>
      </c>
      <c r="U7" s="50">
        <v>-3.30876870700338</v>
      </c>
      <c r="V7" s="38"/>
      <c r="W7" s="38"/>
    </row>
    <row r="8" spans="1:23" ht="14.25" thickBot="1" x14ac:dyDescent="0.2">
      <c r="A8" s="73">
        <v>42043</v>
      </c>
      <c r="B8" s="63" t="s">
        <v>6</v>
      </c>
      <c r="C8" s="64"/>
      <c r="D8" s="51">
        <v>1606324.5891</v>
      </c>
      <c r="E8" s="51">
        <v>2290147</v>
      </c>
      <c r="F8" s="52">
        <v>70.140676083238304</v>
      </c>
      <c r="G8" s="51">
        <v>802663.39709999994</v>
      </c>
      <c r="H8" s="52">
        <v>100.124310502211</v>
      </c>
      <c r="I8" s="51">
        <v>294260.36479999998</v>
      </c>
      <c r="J8" s="52">
        <v>18.318860758078198</v>
      </c>
      <c r="K8" s="51">
        <v>20530.324199999999</v>
      </c>
      <c r="L8" s="52">
        <v>2.55777506164794</v>
      </c>
      <c r="M8" s="52">
        <v>13.3329623991033</v>
      </c>
      <c r="N8" s="51">
        <v>10554578.7644</v>
      </c>
      <c r="O8" s="51">
        <v>37567834.413699999</v>
      </c>
      <c r="P8" s="51">
        <v>47925</v>
      </c>
      <c r="Q8" s="51">
        <v>51205</v>
      </c>
      <c r="R8" s="52">
        <v>-6.40562445073724</v>
      </c>
      <c r="S8" s="51">
        <v>33.517466647887296</v>
      </c>
      <c r="T8" s="51">
        <v>41.862788546040399</v>
      </c>
      <c r="U8" s="53">
        <v>-24.898426798849702</v>
      </c>
      <c r="V8" s="38"/>
      <c r="W8" s="38"/>
    </row>
    <row r="9" spans="1:23" ht="12" customHeight="1" thickBot="1" x14ac:dyDescent="0.2">
      <c r="A9" s="74"/>
      <c r="B9" s="63" t="s">
        <v>7</v>
      </c>
      <c r="C9" s="64"/>
      <c r="D9" s="51">
        <v>176270.0361</v>
      </c>
      <c r="E9" s="51">
        <v>359827</v>
      </c>
      <c r="F9" s="52">
        <v>48.987440103160701</v>
      </c>
      <c r="G9" s="51">
        <v>205820.3615</v>
      </c>
      <c r="H9" s="52">
        <v>-14.3573382072793</v>
      </c>
      <c r="I9" s="51">
        <v>36069.642800000001</v>
      </c>
      <c r="J9" s="52">
        <v>20.462719358347002</v>
      </c>
      <c r="K9" s="51">
        <v>38456.003599999996</v>
      </c>
      <c r="L9" s="52">
        <v>18.684256173556498</v>
      </c>
      <c r="M9" s="52">
        <v>-6.2054310812473E-2</v>
      </c>
      <c r="N9" s="51">
        <v>1194486.4872999999</v>
      </c>
      <c r="O9" s="51">
        <v>4805498.9287</v>
      </c>
      <c r="P9" s="51">
        <v>8897</v>
      </c>
      <c r="Q9" s="51">
        <v>8857</v>
      </c>
      <c r="R9" s="52">
        <v>0.45162018742237497</v>
      </c>
      <c r="S9" s="51">
        <v>19.812300337192301</v>
      </c>
      <c r="T9" s="51">
        <v>18.688017026081098</v>
      </c>
      <c r="U9" s="53">
        <v>5.67467326850839</v>
      </c>
      <c r="V9" s="38"/>
      <c r="W9" s="38"/>
    </row>
    <row r="10" spans="1:23" ht="14.25" thickBot="1" x14ac:dyDescent="0.2">
      <c r="A10" s="74"/>
      <c r="B10" s="63" t="s">
        <v>8</v>
      </c>
      <c r="C10" s="64"/>
      <c r="D10" s="51">
        <v>338382.23570000002</v>
      </c>
      <c r="E10" s="51">
        <v>449732</v>
      </c>
      <c r="F10" s="52">
        <v>75.240862491439302</v>
      </c>
      <c r="G10" s="51">
        <v>279752.09120000002</v>
      </c>
      <c r="H10" s="52">
        <v>20.957893200549599</v>
      </c>
      <c r="I10" s="51">
        <v>71189.963099999994</v>
      </c>
      <c r="J10" s="52">
        <v>21.038327544805</v>
      </c>
      <c r="K10" s="51">
        <v>67291.569000000003</v>
      </c>
      <c r="L10" s="52">
        <v>24.054000351293901</v>
      </c>
      <c r="M10" s="52">
        <v>5.7932875662328E-2</v>
      </c>
      <c r="N10" s="51">
        <v>2136611.9452</v>
      </c>
      <c r="O10" s="51">
        <v>7515186.2533</v>
      </c>
      <c r="P10" s="51">
        <v>127881</v>
      </c>
      <c r="Q10" s="51">
        <v>124165</v>
      </c>
      <c r="R10" s="52">
        <v>2.9927918495550299</v>
      </c>
      <c r="S10" s="51">
        <v>2.6460712357582401</v>
      </c>
      <c r="T10" s="51">
        <v>2.6491700132887699</v>
      </c>
      <c r="U10" s="53">
        <v>-0.117108620835634</v>
      </c>
      <c r="V10" s="38"/>
      <c r="W10" s="38"/>
    </row>
    <row r="11" spans="1:23" ht="14.25" thickBot="1" x14ac:dyDescent="0.2">
      <c r="A11" s="74"/>
      <c r="B11" s="63" t="s">
        <v>9</v>
      </c>
      <c r="C11" s="64"/>
      <c r="D11" s="51">
        <v>103236.6179</v>
      </c>
      <c r="E11" s="51">
        <v>180524</v>
      </c>
      <c r="F11" s="52">
        <v>57.187198322660699</v>
      </c>
      <c r="G11" s="51">
        <v>105521.80250000001</v>
      </c>
      <c r="H11" s="52">
        <v>-2.1656042124564601</v>
      </c>
      <c r="I11" s="51">
        <v>23411.474900000001</v>
      </c>
      <c r="J11" s="52">
        <v>22.677491161786701</v>
      </c>
      <c r="K11" s="51">
        <v>22527.113399999998</v>
      </c>
      <c r="L11" s="52">
        <v>21.348302309373501</v>
      </c>
      <c r="M11" s="52">
        <v>3.9257648518784001E-2</v>
      </c>
      <c r="N11" s="51">
        <v>924270.18570000003</v>
      </c>
      <c r="O11" s="51">
        <v>3310157.355</v>
      </c>
      <c r="P11" s="51">
        <v>4673</v>
      </c>
      <c r="Q11" s="51">
        <v>5079</v>
      </c>
      <c r="R11" s="52">
        <v>-7.9936995471549501</v>
      </c>
      <c r="S11" s="51">
        <v>22.0921502032955</v>
      </c>
      <c r="T11" s="51">
        <v>22.111819944871002</v>
      </c>
      <c r="U11" s="53">
        <v>-8.9034980273557995E-2</v>
      </c>
      <c r="V11" s="38"/>
      <c r="W11" s="38"/>
    </row>
    <row r="12" spans="1:23" ht="14.25" thickBot="1" x14ac:dyDescent="0.2">
      <c r="A12" s="74"/>
      <c r="B12" s="63" t="s">
        <v>10</v>
      </c>
      <c r="C12" s="64"/>
      <c r="D12" s="51">
        <v>442553.18800000002</v>
      </c>
      <c r="E12" s="51">
        <v>557068</v>
      </c>
      <c r="F12" s="52">
        <v>79.4432974071388</v>
      </c>
      <c r="G12" s="51">
        <v>254087.57949999999</v>
      </c>
      <c r="H12" s="52">
        <v>74.173483359898</v>
      </c>
      <c r="I12" s="51">
        <v>27430.2948</v>
      </c>
      <c r="J12" s="52">
        <v>6.1981916623319</v>
      </c>
      <c r="K12" s="51">
        <v>17716.825199999999</v>
      </c>
      <c r="L12" s="52">
        <v>6.9727238280846402</v>
      </c>
      <c r="M12" s="52">
        <v>0.54826242796593205</v>
      </c>
      <c r="N12" s="51">
        <v>3194620.8550999998</v>
      </c>
      <c r="O12" s="51">
        <v>14638391.2948</v>
      </c>
      <c r="P12" s="51">
        <v>3215</v>
      </c>
      <c r="Q12" s="51">
        <v>3374</v>
      </c>
      <c r="R12" s="52">
        <v>-4.7125074096028499</v>
      </c>
      <c r="S12" s="51">
        <v>137.65262457231699</v>
      </c>
      <c r="T12" s="51">
        <v>128.34460171902799</v>
      </c>
      <c r="U12" s="53">
        <v>6.7619654054611704</v>
      </c>
      <c r="V12" s="38"/>
      <c r="W12" s="38"/>
    </row>
    <row r="13" spans="1:23" ht="14.25" thickBot="1" x14ac:dyDescent="0.2">
      <c r="A13" s="74"/>
      <c r="B13" s="63" t="s">
        <v>11</v>
      </c>
      <c r="C13" s="64"/>
      <c r="D13" s="51">
        <v>532046.44869999995</v>
      </c>
      <c r="E13" s="51">
        <v>969123</v>
      </c>
      <c r="F13" s="52">
        <v>54.899785548377203</v>
      </c>
      <c r="G13" s="51">
        <v>460516.95730000001</v>
      </c>
      <c r="H13" s="52">
        <v>15.532433771684699</v>
      </c>
      <c r="I13" s="51">
        <v>64247.895600000003</v>
      </c>
      <c r="J13" s="52">
        <v>12.075617788067801</v>
      </c>
      <c r="K13" s="51">
        <v>70496.503200000006</v>
      </c>
      <c r="L13" s="52">
        <v>15.308123204261401</v>
      </c>
      <c r="M13" s="52">
        <v>-8.8637128316457994E-2</v>
      </c>
      <c r="N13" s="51">
        <v>3752599.9273999999</v>
      </c>
      <c r="O13" s="51">
        <v>15547590.3193</v>
      </c>
      <c r="P13" s="51">
        <v>15488</v>
      </c>
      <c r="Q13" s="51">
        <v>15356</v>
      </c>
      <c r="R13" s="52">
        <v>0.85959885386819301</v>
      </c>
      <c r="S13" s="51">
        <v>34.352172565857401</v>
      </c>
      <c r="T13" s="51">
        <v>33.984263441000301</v>
      </c>
      <c r="U13" s="53">
        <v>1.0709923052227399</v>
      </c>
      <c r="V13" s="38"/>
      <c r="W13" s="38"/>
    </row>
    <row r="14" spans="1:23" ht="14.25" thickBot="1" x14ac:dyDescent="0.2">
      <c r="A14" s="74"/>
      <c r="B14" s="63" t="s">
        <v>12</v>
      </c>
      <c r="C14" s="64"/>
      <c r="D14" s="51">
        <v>375818.0306</v>
      </c>
      <c r="E14" s="51">
        <v>279993</v>
      </c>
      <c r="F14" s="52">
        <v>134.22408081630601</v>
      </c>
      <c r="G14" s="51">
        <v>206512.08410000001</v>
      </c>
      <c r="H14" s="52">
        <v>81.983554249550096</v>
      </c>
      <c r="I14" s="51">
        <v>57573.024400000002</v>
      </c>
      <c r="J14" s="52">
        <v>15.319388563684299</v>
      </c>
      <c r="K14" s="51">
        <v>32437.7271</v>
      </c>
      <c r="L14" s="52">
        <v>15.7074232441975</v>
      </c>
      <c r="M14" s="52">
        <v>0.77487849942482601</v>
      </c>
      <c r="N14" s="51">
        <v>2374078.0742000001</v>
      </c>
      <c r="O14" s="51">
        <v>8933247.0950000007</v>
      </c>
      <c r="P14" s="51">
        <v>4101</v>
      </c>
      <c r="Q14" s="51">
        <v>4226</v>
      </c>
      <c r="R14" s="52">
        <v>-2.9578797917652602</v>
      </c>
      <c r="S14" s="51">
        <v>91.640582930992394</v>
      </c>
      <c r="T14" s="51">
        <v>91.912710530052095</v>
      </c>
      <c r="U14" s="53">
        <v>-0.29695096905323498</v>
      </c>
      <c r="V14" s="38"/>
      <c r="W14" s="38"/>
    </row>
    <row r="15" spans="1:23" ht="14.25" thickBot="1" x14ac:dyDescent="0.2">
      <c r="A15" s="74"/>
      <c r="B15" s="63" t="s">
        <v>13</v>
      </c>
      <c r="C15" s="64"/>
      <c r="D15" s="51">
        <v>256408.37650000001</v>
      </c>
      <c r="E15" s="51">
        <v>196234</v>
      </c>
      <c r="F15" s="52">
        <v>130.664602719203</v>
      </c>
      <c r="G15" s="51">
        <v>113432.3509</v>
      </c>
      <c r="H15" s="52">
        <v>126.045192985593</v>
      </c>
      <c r="I15" s="51">
        <v>13349.2976</v>
      </c>
      <c r="J15" s="52">
        <v>5.2062642345071799</v>
      </c>
      <c r="K15" s="51">
        <v>11141.107099999999</v>
      </c>
      <c r="L15" s="52">
        <v>9.8218074575760195</v>
      </c>
      <c r="M15" s="52">
        <v>0.19820207095935799</v>
      </c>
      <c r="N15" s="51">
        <v>1958936.5898</v>
      </c>
      <c r="O15" s="51">
        <v>7218462.1204000004</v>
      </c>
      <c r="P15" s="51">
        <v>8432</v>
      </c>
      <c r="Q15" s="51">
        <v>8953</v>
      </c>
      <c r="R15" s="52">
        <v>-5.8192784541494502</v>
      </c>
      <c r="S15" s="51">
        <v>30.408963057400399</v>
      </c>
      <c r="T15" s="51">
        <v>30.294025968949001</v>
      </c>
      <c r="U15" s="53">
        <v>0.37797108778246202</v>
      </c>
      <c r="V15" s="38"/>
      <c r="W15" s="38"/>
    </row>
    <row r="16" spans="1:23" ht="14.25" thickBot="1" x14ac:dyDescent="0.2">
      <c r="A16" s="74"/>
      <c r="B16" s="63" t="s">
        <v>14</v>
      </c>
      <c r="C16" s="64"/>
      <c r="D16" s="51">
        <v>1495155.3001999999</v>
      </c>
      <c r="E16" s="51">
        <v>1263770</v>
      </c>
      <c r="F16" s="52">
        <v>118.309130632947</v>
      </c>
      <c r="G16" s="51">
        <v>1132643.8492000001</v>
      </c>
      <c r="H16" s="52">
        <v>32.005775801108697</v>
      </c>
      <c r="I16" s="51">
        <v>66458.342399999994</v>
      </c>
      <c r="J16" s="52">
        <v>4.4449123372742703</v>
      </c>
      <c r="K16" s="51">
        <v>65364.987399999998</v>
      </c>
      <c r="L16" s="52">
        <v>5.7710097879548004</v>
      </c>
      <c r="M16" s="52">
        <v>1.6726921299765999E-2</v>
      </c>
      <c r="N16" s="51">
        <v>9383318.5592</v>
      </c>
      <c r="O16" s="51">
        <v>35563953.296300001</v>
      </c>
      <c r="P16" s="51">
        <v>60409</v>
      </c>
      <c r="Q16" s="51">
        <v>69394</v>
      </c>
      <c r="R16" s="52">
        <v>-12.9478052857596</v>
      </c>
      <c r="S16" s="51">
        <v>24.750538830306699</v>
      </c>
      <c r="T16" s="51">
        <v>41.145100951090903</v>
      </c>
      <c r="U16" s="53">
        <v>-66.239212944767004</v>
      </c>
      <c r="V16" s="38"/>
      <c r="W16" s="38"/>
    </row>
    <row r="17" spans="1:23" ht="12" thickBot="1" x14ac:dyDescent="0.2">
      <c r="A17" s="74"/>
      <c r="B17" s="63" t="s">
        <v>15</v>
      </c>
      <c r="C17" s="64"/>
      <c r="D17" s="51">
        <v>1835763.7527000001</v>
      </c>
      <c r="E17" s="51">
        <v>1727983</v>
      </c>
      <c r="F17" s="52">
        <v>106.23737344059499</v>
      </c>
      <c r="G17" s="51">
        <v>1461620.6429000001</v>
      </c>
      <c r="H17" s="52">
        <v>25.597826058180399</v>
      </c>
      <c r="I17" s="51">
        <v>141123.8222</v>
      </c>
      <c r="J17" s="52">
        <v>7.6874718760754597</v>
      </c>
      <c r="K17" s="51">
        <v>-24702.570599999999</v>
      </c>
      <c r="L17" s="52">
        <v>-1.6900808510057499</v>
      </c>
      <c r="M17" s="52">
        <v>-6.7129205087668096</v>
      </c>
      <c r="N17" s="51">
        <v>10372202.293400001</v>
      </c>
      <c r="O17" s="51">
        <v>38176924.866099998</v>
      </c>
      <c r="P17" s="51">
        <v>19002</v>
      </c>
      <c r="Q17" s="51">
        <v>18704</v>
      </c>
      <c r="R17" s="52">
        <v>1.59324208725407</v>
      </c>
      <c r="S17" s="51">
        <v>96.6089755131039</v>
      </c>
      <c r="T17" s="51">
        <v>97.891079731608201</v>
      </c>
      <c r="U17" s="53">
        <v>-1.32710673278017</v>
      </c>
      <c r="V17" s="37"/>
      <c r="W17" s="37"/>
    </row>
    <row r="18" spans="1:23" ht="12" thickBot="1" x14ac:dyDescent="0.2">
      <c r="A18" s="74"/>
      <c r="B18" s="63" t="s">
        <v>16</v>
      </c>
      <c r="C18" s="64"/>
      <c r="D18" s="51">
        <v>9294480.1550999992</v>
      </c>
      <c r="E18" s="51">
        <v>7290128</v>
      </c>
      <c r="F18" s="52">
        <v>127.49405984504</v>
      </c>
      <c r="G18" s="51">
        <v>2649853.2494999999</v>
      </c>
      <c r="H18" s="52">
        <v>250.75452411765701</v>
      </c>
      <c r="I18" s="51">
        <v>-93319.636599999998</v>
      </c>
      <c r="J18" s="52">
        <v>-1.0040328780388501</v>
      </c>
      <c r="K18" s="51">
        <v>320100.46350000001</v>
      </c>
      <c r="L18" s="52">
        <v>12.079931730574099</v>
      </c>
      <c r="M18" s="52">
        <v>-1.29153233825292</v>
      </c>
      <c r="N18" s="51">
        <v>39817853.077799998</v>
      </c>
      <c r="O18" s="51">
        <v>113699234.7968</v>
      </c>
      <c r="P18" s="51">
        <v>154399</v>
      </c>
      <c r="Q18" s="51">
        <v>148661</v>
      </c>
      <c r="R18" s="52">
        <v>3.8597883775839001</v>
      </c>
      <c r="S18" s="51">
        <v>60.1978002130843</v>
      </c>
      <c r="T18" s="51">
        <v>57.8874799180686</v>
      </c>
      <c r="U18" s="53">
        <v>3.8378815950711398</v>
      </c>
      <c r="V18" s="37"/>
      <c r="W18" s="37"/>
    </row>
    <row r="19" spans="1:23" ht="12" thickBot="1" x14ac:dyDescent="0.2">
      <c r="A19" s="74"/>
      <c r="B19" s="63" t="s">
        <v>17</v>
      </c>
      <c r="C19" s="64"/>
      <c r="D19" s="51">
        <v>1028893.0631</v>
      </c>
      <c r="E19" s="51">
        <v>2967577</v>
      </c>
      <c r="F19" s="52">
        <v>34.6711496651982</v>
      </c>
      <c r="G19" s="51">
        <v>893062.76690000005</v>
      </c>
      <c r="H19" s="52">
        <v>15.209490445055099</v>
      </c>
      <c r="I19" s="51">
        <v>68088.654299999995</v>
      </c>
      <c r="J19" s="52">
        <v>6.6176609350297797</v>
      </c>
      <c r="K19" s="51">
        <v>126180.1611</v>
      </c>
      <c r="L19" s="52">
        <v>14.128924167110499</v>
      </c>
      <c r="M19" s="52">
        <v>-0.46038542266530702</v>
      </c>
      <c r="N19" s="51">
        <v>6518048.7505999999</v>
      </c>
      <c r="O19" s="51">
        <v>31254838.099599998</v>
      </c>
      <c r="P19" s="51">
        <v>20604</v>
      </c>
      <c r="Q19" s="51">
        <v>20921</v>
      </c>
      <c r="R19" s="52">
        <v>-1.5152239376702801</v>
      </c>
      <c r="S19" s="51">
        <v>49.936568777907198</v>
      </c>
      <c r="T19" s="51">
        <v>53.003157138760102</v>
      </c>
      <c r="U19" s="53">
        <v>-6.1409673029229097</v>
      </c>
      <c r="V19" s="37"/>
      <c r="W19" s="37"/>
    </row>
    <row r="20" spans="1:23" ht="12" thickBot="1" x14ac:dyDescent="0.2">
      <c r="A20" s="74"/>
      <c r="B20" s="63" t="s">
        <v>18</v>
      </c>
      <c r="C20" s="64"/>
      <c r="D20" s="51">
        <v>1994909.5012999999</v>
      </c>
      <c r="E20" s="51">
        <v>4075979</v>
      </c>
      <c r="F20" s="52">
        <v>48.943076038909901</v>
      </c>
      <c r="G20" s="51">
        <v>780731.75950000004</v>
      </c>
      <c r="H20" s="52">
        <v>155.51791342235001</v>
      </c>
      <c r="I20" s="51">
        <v>138849.11189999999</v>
      </c>
      <c r="J20" s="52">
        <v>6.9601709656261503</v>
      </c>
      <c r="K20" s="51">
        <v>79469.487399999998</v>
      </c>
      <c r="L20" s="52">
        <v>10.1788465030415</v>
      </c>
      <c r="M20" s="52">
        <v>0.74720029589620796</v>
      </c>
      <c r="N20" s="51">
        <v>14889844.092499999</v>
      </c>
      <c r="O20" s="51">
        <v>58122796.049199998</v>
      </c>
      <c r="P20" s="51">
        <v>58757</v>
      </c>
      <c r="Q20" s="51">
        <v>59686</v>
      </c>
      <c r="R20" s="52">
        <v>-1.5564789062761799</v>
      </c>
      <c r="S20" s="51">
        <v>33.951861076978098</v>
      </c>
      <c r="T20" s="51">
        <v>33.930599931307199</v>
      </c>
      <c r="U20" s="53">
        <v>6.2621443998862006E-2</v>
      </c>
      <c r="V20" s="37"/>
      <c r="W20" s="37"/>
    </row>
    <row r="21" spans="1:23" ht="12" thickBot="1" x14ac:dyDescent="0.2">
      <c r="A21" s="74"/>
      <c r="B21" s="63" t="s">
        <v>19</v>
      </c>
      <c r="C21" s="64"/>
      <c r="D21" s="51">
        <v>892710.68030000001</v>
      </c>
      <c r="E21" s="51">
        <v>985281</v>
      </c>
      <c r="F21" s="52">
        <v>90.604678289746801</v>
      </c>
      <c r="G21" s="51">
        <v>581287.58149999997</v>
      </c>
      <c r="H21" s="52">
        <v>53.574703591014199</v>
      </c>
      <c r="I21" s="51">
        <v>69356.958700000003</v>
      </c>
      <c r="J21" s="52">
        <v>7.7692538277566303</v>
      </c>
      <c r="K21" s="51">
        <v>59925.792500000003</v>
      </c>
      <c r="L21" s="52">
        <v>10.309147211671499</v>
      </c>
      <c r="M21" s="52">
        <v>0.15738075053408801</v>
      </c>
      <c r="N21" s="51">
        <v>5122892.1745999996</v>
      </c>
      <c r="O21" s="51">
        <v>18660287.664900001</v>
      </c>
      <c r="P21" s="51">
        <v>44714</v>
      </c>
      <c r="Q21" s="51">
        <v>46495</v>
      </c>
      <c r="R21" s="52">
        <v>-3.8305194106893299</v>
      </c>
      <c r="S21" s="51">
        <v>19.9649031690298</v>
      </c>
      <c r="T21" s="51">
        <v>19.689223774599402</v>
      </c>
      <c r="U21" s="53">
        <v>1.3808200926216301</v>
      </c>
      <c r="V21" s="37"/>
      <c r="W21" s="37"/>
    </row>
    <row r="22" spans="1:23" ht="12" thickBot="1" x14ac:dyDescent="0.2">
      <c r="A22" s="74"/>
      <c r="B22" s="63" t="s">
        <v>20</v>
      </c>
      <c r="C22" s="64"/>
      <c r="D22" s="51">
        <v>2082677.5992000001</v>
      </c>
      <c r="E22" s="51">
        <v>2432228</v>
      </c>
      <c r="F22" s="52">
        <v>85.628386779528896</v>
      </c>
      <c r="G22" s="51">
        <v>1682566.7993000001</v>
      </c>
      <c r="H22" s="52">
        <v>23.779786934251799</v>
      </c>
      <c r="I22" s="51">
        <v>275721.09580000001</v>
      </c>
      <c r="J22" s="52">
        <v>13.2387795358202</v>
      </c>
      <c r="K22" s="51">
        <v>213119.84479999999</v>
      </c>
      <c r="L22" s="52">
        <v>12.6663526754875</v>
      </c>
      <c r="M22" s="52">
        <v>0.293737315071468</v>
      </c>
      <c r="N22" s="51">
        <v>13428404.4253</v>
      </c>
      <c r="O22" s="51">
        <v>51133974.127099998</v>
      </c>
      <c r="P22" s="51">
        <v>94079</v>
      </c>
      <c r="Q22" s="51">
        <v>94839</v>
      </c>
      <c r="R22" s="52">
        <v>-0.80135809108067302</v>
      </c>
      <c r="S22" s="51">
        <v>22.137539718747</v>
      </c>
      <c r="T22" s="51">
        <v>21.8667156191018</v>
      </c>
      <c r="U22" s="53">
        <v>1.2233703613225599</v>
      </c>
      <c r="V22" s="37"/>
      <c r="W22" s="37"/>
    </row>
    <row r="23" spans="1:23" ht="12" thickBot="1" x14ac:dyDescent="0.2">
      <c r="A23" s="74"/>
      <c r="B23" s="63" t="s">
        <v>21</v>
      </c>
      <c r="C23" s="64"/>
      <c r="D23" s="51">
        <v>5439995.8525</v>
      </c>
      <c r="E23" s="51">
        <v>6266973</v>
      </c>
      <c r="F23" s="52">
        <v>86.804201206866495</v>
      </c>
      <c r="G23" s="51">
        <v>2380141.3561</v>
      </c>
      <c r="H23" s="52">
        <v>128.55767950747901</v>
      </c>
      <c r="I23" s="51">
        <v>-64675.309600000001</v>
      </c>
      <c r="J23" s="52">
        <v>-1.18888527406281</v>
      </c>
      <c r="K23" s="51">
        <v>184204.20180000001</v>
      </c>
      <c r="L23" s="52">
        <v>7.7392126870073499</v>
      </c>
      <c r="M23" s="52">
        <v>-1.3511065924012999</v>
      </c>
      <c r="N23" s="51">
        <v>29369324.5416</v>
      </c>
      <c r="O23" s="51">
        <v>122983083.0182</v>
      </c>
      <c r="P23" s="51">
        <v>117693</v>
      </c>
      <c r="Q23" s="51">
        <v>116513</v>
      </c>
      <c r="R23" s="52">
        <v>1.0127625243535201</v>
      </c>
      <c r="S23" s="51">
        <v>46.221915088407997</v>
      </c>
      <c r="T23" s="51">
        <v>46.205728859440597</v>
      </c>
      <c r="U23" s="53">
        <v>3.5018516512005E-2</v>
      </c>
      <c r="V23" s="37"/>
      <c r="W23" s="37"/>
    </row>
    <row r="24" spans="1:23" ht="12" thickBot="1" x14ac:dyDescent="0.2">
      <c r="A24" s="74"/>
      <c r="B24" s="63" t="s">
        <v>22</v>
      </c>
      <c r="C24" s="64"/>
      <c r="D24" s="51">
        <v>535804.03399999999</v>
      </c>
      <c r="E24" s="51">
        <v>909019</v>
      </c>
      <c r="F24" s="52">
        <v>58.943106139695701</v>
      </c>
      <c r="G24" s="51">
        <v>346882.50579999998</v>
      </c>
      <c r="H24" s="52">
        <v>54.4626855033518</v>
      </c>
      <c r="I24" s="51">
        <v>71347.688299999994</v>
      </c>
      <c r="J24" s="52">
        <v>13.316004317354601</v>
      </c>
      <c r="K24" s="51">
        <v>65581.739300000001</v>
      </c>
      <c r="L24" s="52">
        <v>18.9060382704373</v>
      </c>
      <c r="M24" s="52">
        <v>8.7920037826748995E-2</v>
      </c>
      <c r="N24" s="51">
        <v>3236713.8314999999</v>
      </c>
      <c r="O24" s="51">
        <v>12810811.0832</v>
      </c>
      <c r="P24" s="51">
        <v>36175</v>
      </c>
      <c r="Q24" s="51">
        <v>37948</v>
      </c>
      <c r="R24" s="52">
        <v>-4.6721829872457104</v>
      </c>
      <c r="S24" s="51">
        <v>14.8114453075328</v>
      </c>
      <c r="T24" s="51">
        <v>13.9848306392959</v>
      </c>
      <c r="U24" s="53">
        <v>5.5809183443869896</v>
      </c>
      <c r="V24" s="37"/>
      <c r="W24" s="37"/>
    </row>
    <row r="25" spans="1:23" ht="12" thickBot="1" x14ac:dyDescent="0.2">
      <c r="A25" s="74"/>
      <c r="B25" s="63" t="s">
        <v>23</v>
      </c>
      <c r="C25" s="64"/>
      <c r="D25" s="51">
        <v>597504.01820000005</v>
      </c>
      <c r="E25" s="51">
        <v>704127</v>
      </c>
      <c r="F25" s="52">
        <v>84.857421771924706</v>
      </c>
      <c r="G25" s="51">
        <v>322523.18479999999</v>
      </c>
      <c r="H25" s="52">
        <v>85.259245337825405</v>
      </c>
      <c r="I25" s="51">
        <v>55320.306900000003</v>
      </c>
      <c r="J25" s="52">
        <v>9.2585665058210296</v>
      </c>
      <c r="K25" s="51">
        <v>31844.327399999998</v>
      </c>
      <c r="L25" s="52">
        <v>9.87350023216068</v>
      </c>
      <c r="M25" s="52">
        <v>0.73721071904316604</v>
      </c>
      <c r="N25" s="51">
        <v>3874104.0307999998</v>
      </c>
      <c r="O25" s="51">
        <v>19587914.482500002</v>
      </c>
      <c r="P25" s="51">
        <v>24170</v>
      </c>
      <c r="Q25" s="51">
        <v>25132</v>
      </c>
      <c r="R25" s="52">
        <v>-3.8277892726404601</v>
      </c>
      <c r="S25" s="51">
        <v>24.720894422838199</v>
      </c>
      <c r="T25" s="51">
        <v>25.311923078147402</v>
      </c>
      <c r="U25" s="53">
        <v>-2.39080611405035</v>
      </c>
      <c r="V25" s="37"/>
      <c r="W25" s="37"/>
    </row>
    <row r="26" spans="1:23" ht="12" thickBot="1" x14ac:dyDescent="0.2">
      <c r="A26" s="74"/>
      <c r="B26" s="63" t="s">
        <v>24</v>
      </c>
      <c r="C26" s="64"/>
      <c r="D26" s="51">
        <v>1590256.1317</v>
      </c>
      <c r="E26" s="51">
        <v>1886201</v>
      </c>
      <c r="F26" s="52">
        <v>84.310003636940095</v>
      </c>
      <c r="G26" s="51">
        <v>412582.0981</v>
      </c>
      <c r="H26" s="52">
        <v>285.43992553805901</v>
      </c>
      <c r="I26" s="51">
        <v>288438.34710000001</v>
      </c>
      <c r="J26" s="52">
        <v>18.137854736120801</v>
      </c>
      <c r="K26" s="51">
        <v>100305.33930000001</v>
      </c>
      <c r="L26" s="52">
        <v>24.3116072563305</v>
      </c>
      <c r="M26" s="52">
        <v>1.8756031245487199</v>
      </c>
      <c r="N26" s="51">
        <v>9731083.2160999998</v>
      </c>
      <c r="O26" s="51">
        <v>32401029.6558</v>
      </c>
      <c r="P26" s="51">
        <v>70279</v>
      </c>
      <c r="Q26" s="51">
        <v>71149</v>
      </c>
      <c r="R26" s="52">
        <v>-1.22278598434272</v>
      </c>
      <c r="S26" s="51">
        <v>22.627756964384801</v>
      </c>
      <c r="T26" s="51">
        <v>22.188108998018201</v>
      </c>
      <c r="U26" s="53">
        <v>1.9429586726539101</v>
      </c>
      <c r="V26" s="37"/>
      <c r="W26" s="37"/>
    </row>
    <row r="27" spans="1:23" ht="12" thickBot="1" x14ac:dyDescent="0.2">
      <c r="A27" s="74"/>
      <c r="B27" s="63" t="s">
        <v>25</v>
      </c>
      <c r="C27" s="64"/>
      <c r="D27" s="51">
        <v>387159.65720000002</v>
      </c>
      <c r="E27" s="51">
        <v>558409</v>
      </c>
      <c r="F27" s="52">
        <v>69.332632031360504</v>
      </c>
      <c r="G27" s="51">
        <v>258422.03080000001</v>
      </c>
      <c r="H27" s="52">
        <v>49.816815540635403</v>
      </c>
      <c r="I27" s="51">
        <v>81301.276800000007</v>
      </c>
      <c r="J27" s="52">
        <v>20.999418531358302</v>
      </c>
      <c r="K27" s="51">
        <v>75817.718500000003</v>
      </c>
      <c r="L27" s="52">
        <v>29.338720953972199</v>
      </c>
      <c r="M27" s="52">
        <v>7.2325551447449996E-2</v>
      </c>
      <c r="N27" s="51">
        <v>2890143.9580999999</v>
      </c>
      <c r="O27" s="51">
        <v>11940472.4188</v>
      </c>
      <c r="P27" s="51">
        <v>39680</v>
      </c>
      <c r="Q27" s="51">
        <v>40476</v>
      </c>
      <c r="R27" s="52">
        <v>-1.9665974898705401</v>
      </c>
      <c r="S27" s="51">
        <v>9.7570478124999998</v>
      </c>
      <c r="T27" s="51">
        <v>8.9927006102381704</v>
      </c>
      <c r="U27" s="53">
        <v>7.8337958053522101</v>
      </c>
      <c r="V27" s="37"/>
      <c r="W27" s="37"/>
    </row>
    <row r="28" spans="1:23" ht="12" thickBot="1" x14ac:dyDescent="0.2">
      <c r="A28" s="74"/>
      <c r="B28" s="63" t="s">
        <v>26</v>
      </c>
      <c r="C28" s="64"/>
      <c r="D28" s="51">
        <v>1569405.1984999999</v>
      </c>
      <c r="E28" s="51">
        <v>2204850</v>
      </c>
      <c r="F28" s="52">
        <v>71.179681089416505</v>
      </c>
      <c r="G28" s="51">
        <v>693051.82770000002</v>
      </c>
      <c r="H28" s="52">
        <v>126.448461106915</v>
      </c>
      <c r="I28" s="51">
        <v>-22802.876499999998</v>
      </c>
      <c r="J28" s="52">
        <v>-1.45296297742574</v>
      </c>
      <c r="K28" s="51">
        <v>70435.597500000003</v>
      </c>
      <c r="L28" s="52">
        <v>10.1631068103163</v>
      </c>
      <c r="M28" s="52">
        <v>-1.3237407974000599</v>
      </c>
      <c r="N28" s="51">
        <v>10228445.591499999</v>
      </c>
      <c r="O28" s="51">
        <v>53104805.187100001</v>
      </c>
      <c r="P28" s="51">
        <v>48570</v>
      </c>
      <c r="Q28" s="51">
        <v>51809</v>
      </c>
      <c r="R28" s="52">
        <v>-6.2518095311625501</v>
      </c>
      <c r="S28" s="51">
        <v>32.312233858348797</v>
      </c>
      <c r="T28" s="51">
        <v>32.174262657067302</v>
      </c>
      <c r="U28" s="53">
        <v>0.42699369497729001</v>
      </c>
      <c r="V28" s="37"/>
      <c r="W28" s="37"/>
    </row>
    <row r="29" spans="1:23" ht="12" thickBot="1" x14ac:dyDescent="0.2">
      <c r="A29" s="74"/>
      <c r="B29" s="63" t="s">
        <v>27</v>
      </c>
      <c r="C29" s="64"/>
      <c r="D29" s="51">
        <v>789681.11560000002</v>
      </c>
      <c r="E29" s="51">
        <v>1033284</v>
      </c>
      <c r="F29" s="52">
        <v>76.424401771439406</v>
      </c>
      <c r="G29" s="51">
        <v>799610.73459999997</v>
      </c>
      <c r="H29" s="52">
        <v>-1.2418066154361</v>
      </c>
      <c r="I29" s="51">
        <v>132394.0914</v>
      </c>
      <c r="J29" s="52">
        <v>16.765513165324599</v>
      </c>
      <c r="K29" s="51">
        <v>153494.23670000001</v>
      </c>
      <c r="L29" s="52">
        <v>19.1961200691965</v>
      </c>
      <c r="M29" s="52">
        <v>-0.13746539123315499</v>
      </c>
      <c r="N29" s="51">
        <v>6077173.3328</v>
      </c>
      <c r="O29" s="51">
        <v>27925255.153499998</v>
      </c>
      <c r="P29" s="51">
        <v>105691</v>
      </c>
      <c r="Q29" s="51">
        <v>103842</v>
      </c>
      <c r="R29" s="52">
        <v>1.7805897421082</v>
      </c>
      <c r="S29" s="51">
        <v>7.4716022707704504</v>
      </c>
      <c r="T29" s="51">
        <v>7.3624663113191202</v>
      </c>
      <c r="U29" s="53">
        <v>1.4606767798425799</v>
      </c>
      <c r="V29" s="37"/>
      <c r="W29" s="37"/>
    </row>
    <row r="30" spans="1:23" ht="12" thickBot="1" x14ac:dyDescent="0.2">
      <c r="A30" s="74"/>
      <c r="B30" s="63" t="s">
        <v>28</v>
      </c>
      <c r="C30" s="64"/>
      <c r="D30" s="51">
        <v>1630431.1575</v>
      </c>
      <c r="E30" s="51">
        <v>2300174</v>
      </c>
      <c r="F30" s="52">
        <v>70.882948746486093</v>
      </c>
      <c r="G30" s="51">
        <v>862272.60629999998</v>
      </c>
      <c r="H30" s="52">
        <v>89.085347903623898</v>
      </c>
      <c r="I30" s="51">
        <v>216869.36900000001</v>
      </c>
      <c r="J30" s="52">
        <v>13.3013508728902</v>
      </c>
      <c r="K30" s="51">
        <v>123900.6695</v>
      </c>
      <c r="L30" s="52">
        <v>14.369083349598201</v>
      </c>
      <c r="M30" s="52">
        <v>0.75034864521050904</v>
      </c>
      <c r="N30" s="51">
        <v>9879532.0803999994</v>
      </c>
      <c r="O30" s="51">
        <v>41344721.734499998</v>
      </c>
      <c r="P30" s="51">
        <v>78707</v>
      </c>
      <c r="Q30" s="51">
        <v>72915</v>
      </c>
      <c r="R30" s="52">
        <v>7.9434958513337399</v>
      </c>
      <c r="S30" s="51">
        <v>20.715198870494401</v>
      </c>
      <c r="T30" s="51">
        <v>22.122494324898899</v>
      </c>
      <c r="U30" s="53">
        <v>-6.7935406423201901</v>
      </c>
      <c r="V30" s="37"/>
      <c r="W30" s="37"/>
    </row>
    <row r="31" spans="1:23" ht="12" thickBot="1" x14ac:dyDescent="0.2">
      <c r="A31" s="74"/>
      <c r="B31" s="63" t="s">
        <v>29</v>
      </c>
      <c r="C31" s="64"/>
      <c r="D31" s="51">
        <v>1368731.0164000001</v>
      </c>
      <c r="E31" s="51">
        <v>4477726</v>
      </c>
      <c r="F31" s="52">
        <v>30.567547375609902</v>
      </c>
      <c r="G31" s="51">
        <v>432479.8175</v>
      </c>
      <c r="H31" s="52">
        <v>216.48436782833201</v>
      </c>
      <c r="I31" s="51">
        <v>15062.835300000001</v>
      </c>
      <c r="J31" s="52">
        <v>1.1004963809191599</v>
      </c>
      <c r="K31" s="51">
        <v>25885.5167</v>
      </c>
      <c r="L31" s="52">
        <v>5.98536987220219</v>
      </c>
      <c r="M31" s="52">
        <v>-0.418097947413196</v>
      </c>
      <c r="N31" s="51">
        <v>11570852.9517</v>
      </c>
      <c r="O31" s="51">
        <v>71088182.443000004</v>
      </c>
      <c r="P31" s="51">
        <v>32650</v>
      </c>
      <c r="Q31" s="51">
        <v>33978</v>
      </c>
      <c r="R31" s="52">
        <v>-3.9084113249749799</v>
      </c>
      <c r="S31" s="51">
        <v>41.921317500765703</v>
      </c>
      <c r="T31" s="51">
        <v>44.901157048678598</v>
      </c>
      <c r="U31" s="53">
        <v>-7.1081724658544898</v>
      </c>
      <c r="V31" s="37"/>
      <c r="W31" s="37"/>
    </row>
    <row r="32" spans="1:23" ht="12" thickBot="1" x14ac:dyDescent="0.2">
      <c r="A32" s="74"/>
      <c r="B32" s="63" t="s">
        <v>30</v>
      </c>
      <c r="C32" s="64"/>
      <c r="D32" s="51">
        <v>145326.42300000001</v>
      </c>
      <c r="E32" s="51">
        <v>266549</v>
      </c>
      <c r="F32" s="52">
        <v>54.521466221970499</v>
      </c>
      <c r="G32" s="51">
        <v>167876.31400000001</v>
      </c>
      <c r="H32" s="52">
        <v>-13.432443483361199</v>
      </c>
      <c r="I32" s="51">
        <v>39838.205800000003</v>
      </c>
      <c r="J32" s="52">
        <v>27.412912929123699</v>
      </c>
      <c r="K32" s="51">
        <v>43702.521999999997</v>
      </c>
      <c r="L32" s="52">
        <v>26.032571813555499</v>
      </c>
      <c r="M32" s="52">
        <v>-8.8423185279788E-2</v>
      </c>
      <c r="N32" s="51">
        <v>1163238.9132000001</v>
      </c>
      <c r="O32" s="51">
        <v>5112746.4325999999</v>
      </c>
      <c r="P32" s="51">
        <v>25554</v>
      </c>
      <c r="Q32" s="51">
        <v>26993</v>
      </c>
      <c r="R32" s="52">
        <v>-5.3310117437854299</v>
      </c>
      <c r="S32" s="51">
        <v>5.6870322845738404</v>
      </c>
      <c r="T32" s="51">
        <v>5.6889140629051997</v>
      </c>
      <c r="U32" s="53">
        <v>-3.3088933510337003E-2</v>
      </c>
      <c r="V32" s="37"/>
      <c r="W32" s="37"/>
    </row>
    <row r="33" spans="1:23" ht="12" thickBot="1" x14ac:dyDescent="0.2">
      <c r="A33" s="74"/>
      <c r="B33" s="63" t="s">
        <v>31</v>
      </c>
      <c r="C33" s="64"/>
      <c r="D33" s="54"/>
      <c r="E33" s="54"/>
      <c r="F33" s="54"/>
      <c r="G33" s="51">
        <v>76.9238</v>
      </c>
      <c r="H33" s="54"/>
      <c r="I33" s="54"/>
      <c r="J33" s="54"/>
      <c r="K33" s="51">
        <v>14.978400000000001</v>
      </c>
      <c r="L33" s="52">
        <v>19.471736965672498</v>
      </c>
      <c r="M33" s="54"/>
      <c r="N33" s="51">
        <v>10.442500000000001</v>
      </c>
      <c r="O33" s="51">
        <v>34.889099999999999</v>
      </c>
      <c r="P33" s="54"/>
      <c r="Q33" s="54"/>
      <c r="R33" s="54"/>
      <c r="S33" s="54"/>
      <c r="T33" s="54"/>
      <c r="U33" s="55"/>
      <c r="V33" s="37"/>
      <c r="W33" s="37"/>
    </row>
    <row r="34" spans="1:23" ht="12" thickBot="1" x14ac:dyDescent="0.2">
      <c r="A34" s="74"/>
      <c r="B34" s="63" t="s">
        <v>70</v>
      </c>
      <c r="C34" s="64"/>
      <c r="D34" s="54"/>
      <c r="E34" s="54"/>
      <c r="F34" s="54"/>
      <c r="G34" s="51">
        <v>1</v>
      </c>
      <c r="H34" s="54"/>
      <c r="I34" s="54"/>
      <c r="J34" s="54"/>
      <c r="K34" s="51">
        <v>0</v>
      </c>
      <c r="L34" s="52">
        <v>0</v>
      </c>
      <c r="M34" s="54"/>
      <c r="N34" s="54"/>
      <c r="O34" s="54"/>
      <c r="P34" s="54"/>
      <c r="Q34" s="54"/>
      <c r="R34" s="54"/>
      <c r="S34" s="54"/>
      <c r="T34" s="54"/>
      <c r="U34" s="55"/>
      <c r="V34" s="37"/>
      <c r="W34" s="37"/>
    </row>
    <row r="35" spans="1:23" ht="12" thickBot="1" x14ac:dyDescent="0.2">
      <c r="A35" s="74"/>
      <c r="B35" s="63" t="s">
        <v>32</v>
      </c>
      <c r="C35" s="64"/>
      <c r="D35" s="51">
        <v>389376.36940000003</v>
      </c>
      <c r="E35" s="51">
        <v>500443</v>
      </c>
      <c r="F35" s="52">
        <v>77.806337465005996</v>
      </c>
      <c r="G35" s="51">
        <v>117322.9042</v>
      </c>
      <c r="H35" s="52">
        <v>231.88435971226201</v>
      </c>
      <c r="I35" s="51">
        <v>44132.402300000002</v>
      </c>
      <c r="J35" s="52">
        <v>11.3341244534189</v>
      </c>
      <c r="K35" s="51">
        <v>16336.133599999999</v>
      </c>
      <c r="L35" s="52">
        <v>13.9240787733586</v>
      </c>
      <c r="M35" s="52">
        <v>1.7015206523531401</v>
      </c>
      <c r="N35" s="51">
        <v>2664388.2821999998</v>
      </c>
      <c r="O35" s="51">
        <v>11200109.813899999</v>
      </c>
      <c r="P35" s="51">
        <v>15202</v>
      </c>
      <c r="Q35" s="51">
        <v>15487</v>
      </c>
      <c r="R35" s="52">
        <v>-1.84025311551624</v>
      </c>
      <c r="S35" s="51">
        <v>25.613496211024898</v>
      </c>
      <c r="T35" s="51">
        <v>25.103367611545199</v>
      </c>
      <c r="U35" s="53">
        <v>1.9916398576627099</v>
      </c>
      <c r="V35" s="37"/>
      <c r="W35" s="37"/>
    </row>
    <row r="36" spans="1:23" ht="12" thickBot="1" x14ac:dyDescent="0.2">
      <c r="A36" s="74"/>
      <c r="B36" s="63" t="s">
        <v>36</v>
      </c>
      <c r="C36" s="64"/>
      <c r="D36" s="54"/>
      <c r="E36" s="51">
        <v>557460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5"/>
      <c r="V36" s="37"/>
      <c r="W36" s="37"/>
    </row>
    <row r="37" spans="1:23" ht="12" thickBot="1" x14ac:dyDescent="0.2">
      <c r="A37" s="74"/>
      <c r="B37" s="63" t="s">
        <v>37</v>
      </c>
      <c r="C37" s="64"/>
      <c r="D37" s="54"/>
      <c r="E37" s="51">
        <v>280962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5"/>
      <c r="V37" s="37"/>
      <c r="W37" s="37"/>
    </row>
    <row r="38" spans="1:23" ht="12" customHeight="1" thickBot="1" x14ac:dyDescent="0.2">
      <c r="A38" s="74"/>
      <c r="B38" s="63" t="s">
        <v>38</v>
      </c>
      <c r="C38" s="64"/>
      <c r="D38" s="54"/>
      <c r="E38" s="51">
        <v>195936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5"/>
      <c r="V38" s="37"/>
      <c r="W38" s="37"/>
    </row>
    <row r="39" spans="1:23" ht="12" thickBot="1" x14ac:dyDescent="0.2">
      <c r="A39" s="74"/>
      <c r="B39" s="63" t="s">
        <v>33</v>
      </c>
      <c r="C39" s="64"/>
      <c r="D39" s="51">
        <v>359690.17119999998</v>
      </c>
      <c r="E39" s="51">
        <v>172784</v>
      </c>
      <c r="F39" s="52">
        <v>208.173309565701</v>
      </c>
      <c r="G39" s="51">
        <v>378764.95520000003</v>
      </c>
      <c r="H39" s="52">
        <v>-5.0360477489074702</v>
      </c>
      <c r="I39" s="51">
        <v>21047.971399999999</v>
      </c>
      <c r="J39" s="52">
        <v>5.8516948989124904</v>
      </c>
      <c r="K39" s="51">
        <v>20519.111700000001</v>
      </c>
      <c r="L39" s="52">
        <v>5.4173733388732499</v>
      </c>
      <c r="M39" s="52">
        <v>2.5774005606685E-2</v>
      </c>
      <c r="N39" s="51">
        <v>2463318.3936999999</v>
      </c>
      <c r="O39" s="51">
        <v>9735682.5117000006</v>
      </c>
      <c r="P39" s="51">
        <v>473</v>
      </c>
      <c r="Q39" s="51">
        <v>498</v>
      </c>
      <c r="R39" s="52">
        <v>-5.0200803212851399</v>
      </c>
      <c r="S39" s="51">
        <v>760.44433657505294</v>
      </c>
      <c r="T39" s="51">
        <v>796.67559257028097</v>
      </c>
      <c r="U39" s="53">
        <v>-4.7644849534167699</v>
      </c>
      <c r="V39" s="37"/>
      <c r="W39" s="37"/>
    </row>
    <row r="40" spans="1:23" ht="12" thickBot="1" x14ac:dyDescent="0.2">
      <c r="A40" s="74"/>
      <c r="B40" s="63" t="s">
        <v>34</v>
      </c>
      <c r="C40" s="64"/>
      <c r="D40" s="51">
        <v>1030950.6194</v>
      </c>
      <c r="E40" s="51">
        <v>474145</v>
      </c>
      <c r="F40" s="52">
        <v>217.43361617226799</v>
      </c>
      <c r="G40" s="51">
        <v>691076.58680000005</v>
      </c>
      <c r="H40" s="52">
        <v>49.180371480065901</v>
      </c>
      <c r="I40" s="51">
        <v>60027.249499999998</v>
      </c>
      <c r="J40" s="52">
        <v>5.8225145191663099</v>
      </c>
      <c r="K40" s="51">
        <v>47400.6201</v>
      </c>
      <c r="L40" s="52">
        <v>6.8589532629786403</v>
      </c>
      <c r="M40" s="52">
        <v>0.26638110162613698</v>
      </c>
      <c r="N40" s="51">
        <v>7109754.3063000003</v>
      </c>
      <c r="O40" s="51">
        <v>25918704.609999999</v>
      </c>
      <c r="P40" s="51">
        <v>4392</v>
      </c>
      <c r="Q40" s="51">
        <v>4458</v>
      </c>
      <c r="R40" s="52">
        <v>-1.48048452220727</v>
      </c>
      <c r="S40" s="51">
        <v>234.73374758652099</v>
      </c>
      <c r="T40" s="51">
        <v>239.875018640646</v>
      </c>
      <c r="U40" s="53">
        <v>-2.1902564531033399</v>
      </c>
      <c r="V40" s="37"/>
      <c r="W40" s="37"/>
    </row>
    <row r="41" spans="1:23" ht="12" thickBot="1" x14ac:dyDescent="0.2">
      <c r="A41" s="74"/>
      <c r="B41" s="63" t="s">
        <v>39</v>
      </c>
      <c r="C41" s="64"/>
      <c r="D41" s="54"/>
      <c r="E41" s="51">
        <v>194223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5"/>
      <c r="V41" s="37"/>
      <c r="W41" s="37"/>
    </row>
    <row r="42" spans="1:23" ht="12" thickBot="1" x14ac:dyDescent="0.2">
      <c r="A42" s="74"/>
      <c r="B42" s="63" t="s">
        <v>40</v>
      </c>
      <c r="C42" s="64"/>
      <c r="D42" s="54"/>
      <c r="E42" s="51">
        <v>42642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5"/>
      <c r="V42" s="37"/>
      <c r="W42" s="37"/>
    </row>
    <row r="43" spans="1:23" ht="12" thickBot="1" x14ac:dyDescent="0.2">
      <c r="A43" s="75"/>
      <c r="B43" s="63" t="s">
        <v>35</v>
      </c>
      <c r="C43" s="64"/>
      <c r="D43" s="56">
        <v>25946.177100000001</v>
      </c>
      <c r="E43" s="56">
        <v>34444</v>
      </c>
      <c r="F43" s="57">
        <v>75.328582917198901</v>
      </c>
      <c r="G43" s="56">
        <v>60771.469599999997</v>
      </c>
      <c r="H43" s="57">
        <v>-57.305332138948302</v>
      </c>
      <c r="I43" s="56">
        <v>3715.9277999999999</v>
      </c>
      <c r="J43" s="57">
        <v>14.321677469780299</v>
      </c>
      <c r="K43" s="56">
        <v>9236.9449000000004</v>
      </c>
      <c r="L43" s="57">
        <v>15.199475939611</v>
      </c>
      <c r="M43" s="57">
        <v>-0.59771029921375796</v>
      </c>
      <c r="N43" s="56">
        <v>299421.66399999999</v>
      </c>
      <c r="O43" s="56">
        <v>887764.6398</v>
      </c>
      <c r="P43" s="56">
        <v>60</v>
      </c>
      <c r="Q43" s="56">
        <v>52</v>
      </c>
      <c r="R43" s="57">
        <v>15.384615384615399</v>
      </c>
      <c r="S43" s="56">
        <v>432.436285</v>
      </c>
      <c r="T43" s="56">
        <v>408.21510192307699</v>
      </c>
      <c r="U43" s="58">
        <v>5.6010986860002001</v>
      </c>
      <c r="V43" s="37"/>
      <c r="W43" s="37"/>
    </row>
  </sheetData>
  <mergeCells count="41">
    <mergeCell ref="B24:C24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37:C37"/>
    <mergeCell ref="B38:C38"/>
    <mergeCell ref="B39:C39"/>
    <mergeCell ref="B40:C40"/>
    <mergeCell ref="B41:C41"/>
    <mergeCell ref="B42:C42"/>
    <mergeCell ref="B18:C18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160325</v>
      </c>
      <c r="D2" s="32">
        <v>1606326.6785871801</v>
      </c>
      <c r="E2" s="32">
        <v>1312064.24836667</v>
      </c>
      <c r="F2" s="32">
        <v>294262.43022051302</v>
      </c>
      <c r="G2" s="32">
        <v>1312064.24836667</v>
      </c>
      <c r="H2" s="32">
        <v>0.18318965509514301</v>
      </c>
    </row>
    <row r="3" spans="1:8" ht="14.25" x14ac:dyDescent="0.2">
      <c r="A3" s="32">
        <v>2</v>
      </c>
      <c r="B3" s="33">
        <v>13</v>
      </c>
      <c r="C3" s="32">
        <v>29779.191999999999</v>
      </c>
      <c r="D3" s="32">
        <v>176270.18187784599</v>
      </c>
      <c r="E3" s="32">
        <v>140200.399519008</v>
      </c>
      <c r="F3" s="32">
        <v>36069.782358838202</v>
      </c>
      <c r="G3" s="32">
        <v>140200.399519008</v>
      </c>
      <c r="H3" s="32">
        <v>0.204627816086525</v>
      </c>
    </row>
    <row r="4" spans="1:8" ht="14.25" x14ac:dyDescent="0.2">
      <c r="A4" s="32">
        <v>3</v>
      </c>
      <c r="B4" s="33">
        <v>14</v>
      </c>
      <c r="C4" s="32">
        <v>172278</v>
      </c>
      <c r="D4" s="32">
        <v>338383.97763333301</v>
      </c>
      <c r="E4" s="32">
        <v>267192.27229059802</v>
      </c>
      <c r="F4" s="32">
        <v>71191.705342735004</v>
      </c>
      <c r="G4" s="32">
        <v>267192.27229059802</v>
      </c>
      <c r="H4" s="32">
        <v>0.21038734115206001</v>
      </c>
    </row>
    <row r="5" spans="1:8" ht="14.25" x14ac:dyDescent="0.2">
      <c r="A5" s="32">
        <v>4</v>
      </c>
      <c r="B5" s="33">
        <v>15</v>
      </c>
      <c r="C5" s="32">
        <v>6191</v>
      </c>
      <c r="D5" s="32">
        <v>103236.703810256</v>
      </c>
      <c r="E5" s="32">
        <v>79825.1428863248</v>
      </c>
      <c r="F5" s="32">
        <v>23411.5609239316</v>
      </c>
      <c r="G5" s="32">
        <v>79825.1428863248</v>
      </c>
      <c r="H5" s="32">
        <v>0.22677555617196801</v>
      </c>
    </row>
    <row r="6" spans="1:8" ht="14.25" x14ac:dyDescent="0.2">
      <c r="A6" s="32">
        <v>5</v>
      </c>
      <c r="B6" s="33">
        <v>16</v>
      </c>
      <c r="C6" s="32">
        <v>5314</v>
      </c>
      <c r="D6" s="32">
        <v>442553.192731624</v>
      </c>
      <c r="E6" s="32">
        <v>415122.89458376099</v>
      </c>
      <c r="F6" s="32">
        <v>27430.298147863199</v>
      </c>
      <c r="G6" s="32">
        <v>415122.89458376099</v>
      </c>
      <c r="H6" s="32">
        <v>6.1981923525513301E-2</v>
      </c>
    </row>
    <row r="7" spans="1:8" ht="14.25" x14ac:dyDescent="0.2">
      <c r="A7" s="32">
        <v>6</v>
      </c>
      <c r="B7" s="33">
        <v>17</v>
      </c>
      <c r="C7" s="32">
        <v>32136</v>
      </c>
      <c r="D7" s="32">
        <v>532046.89425555605</v>
      </c>
      <c r="E7" s="32">
        <v>467798.55286666699</v>
      </c>
      <c r="F7" s="32">
        <v>64248.341388888897</v>
      </c>
      <c r="G7" s="32">
        <v>467798.55286666699</v>
      </c>
      <c r="H7" s="32">
        <v>0.120756914630215</v>
      </c>
    </row>
    <row r="8" spans="1:8" ht="14.25" x14ac:dyDescent="0.2">
      <c r="A8" s="32">
        <v>7</v>
      </c>
      <c r="B8" s="33">
        <v>18</v>
      </c>
      <c r="C8" s="32">
        <v>287756</v>
      </c>
      <c r="D8" s="32">
        <v>375818.03331623902</v>
      </c>
      <c r="E8" s="32">
        <v>318245.00920940202</v>
      </c>
      <c r="F8" s="32">
        <v>57573.024106837598</v>
      </c>
      <c r="G8" s="32">
        <v>318245.00920940202</v>
      </c>
      <c r="H8" s="32">
        <v>0.153193883749564</v>
      </c>
    </row>
    <row r="9" spans="1:8" ht="14.25" x14ac:dyDescent="0.2">
      <c r="A9" s="32">
        <v>8</v>
      </c>
      <c r="B9" s="33">
        <v>19</v>
      </c>
      <c r="C9" s="32">
        <v>33097</v>
      </c>
      <c r="D9" s="32">
        <v>256408.61003076899</v>
      </c>
      <c r="E9" s="32">
        <v>243059.082794872</v>
      </c>
      <c r="F9" s="32">
        <v>13349.5272358974</v>
      </c>
      <c r="G9" s="32">
        <v>243059.082794872</v>
      </c>
      <c r="H9" s="32">
        <v>5.2063490513425001E-2</v>
      </c>
    </row>
    <row r="10" spans="1:8" ht="14.25" x14ac:dyDescent="0.2">
      <c r="A10" s="32">
        <v>9</v>
      </c>
      <c r="B10" s="33">
        <v>21</v>
      </c>
      <c r="C10" s="32">
        <v>267401</v>
      </c>
      <c r="D10" s="32">
        <v>1495154.93990171</v>
      </c>
      <c r="E10" s="32">
        <v>1428696.9575068399</v>
      </c>
      <c r="F10" s="32">
        <v>66457.982394871797</v>
      </c>
      <c r="G10" s="32">
        <v>1428696.9575068399</v>
      </c>
      <c r="H10" s="36">
        <v>4.4448893302817601E-2</v>
      </c>
    </row>
    <row r="11" spans="1:8" ht="14.25" x14ac:dyDescent="0.2">
      <c r="A11" s="32">
        <v>10</v>
      </c>
      <c r="B11" s="33">
        <v>22</v>
      </c>
      <c r="C11" s="32">
        <v>69733</v>
      </c>
      <c r="D11" s="32">
        <v>1835763.9903017101</v>
      </c>
      <c r="E11" s="32">
        <v>1694639.9306991501</v>
      </c>
      <c r="F11" s="32">
        <v>141124.059602564</v>
      </c>
      <c r="G11" s="32">
        <v>1694639.9306991501</v>
      </c>
      <c r="H11" s="32">
        <v>7.6874838131763504E-2</v>
      </c>
    </row>
    <row r="12" spans="1:8" ht="14.25" x14ac:dyDescent="0.2">
      <c r="A12" s="32">
        <v>11</v>
      </c>
      <c r="B12" s="33">
        <v>23</v>
      </c>
      <c r="C12" s="32">
        <v>561270.71</v>
      </c>
      <c r="D12" s="32">
        <v>9294480.5946136806</v>
      </c>
      <c r="E12" s="32">
        <v>9387799.6539333295</v>
      </c>
      <c r="F12" s="32">
        <v>-93319.059319658103</v>
      </c>
      <c r="G12" s="32">
        <v>9387799.6539333295</v>
      </c>
      <c r="H12" s="32">
        <v>-1.00402661955891E-2</v>
      </c>
    </row>
    <row r="13" spans="1:8" ht="14.25" x14ac:dyDescent="0.2">
      <c r="A13" s="32">
        <v>12</v>
      </c>
      <c r="B13" s="33">
        <v>24</v>
      </c>
      <c r="C13" s="32">
        <v>48384.904000000002</v>
      </c>
      <c r="D13" s="32">
        <v>1028893.01439487</v>
      </c>
      <c r="E13" s="32">
        <v>960804.40941282106</v>
      </c>
      <c r="F13" s="32">
        <v>68088.6049820513</v>
      </c>
      <c r="G13" s="32">
        <v>960804.40941282106</v>
      </c>
      <c r="H13" s="32">
        <v>6.6176564549907599E-2</v>
      </c>
    </row>
    <row r="14" spans="1:8" ht="14.25" x14ac:dyDescent="0.2">
      <c r="A14" s="32">
        <v>13</v>
      </c>
      <c r="B14" s="33">
        <v>25</v>
      </c>
      <c r="C14" s="32">
        <v>147182</v>
      </c>
      <c r="D14" s="32">
        <v>1994909.7837</v>
      </c>
      <c r="E14" s="32">
        <v>1856060.3894</v>
      </c>
      <c r="F14" s="32">
        <v>138849.39430000001</v>
      </c>
      <c r="G14" s="32">
        <v>1856060.3894</v>
      </c>
      <c r="H14" s="32">
        <v>6.9601841363709796E-2</v>
      </c>
    </row>
    <row r="15" spans="1:8" ht="14.25" x14ac:dyDescent="0.2">
      <c r="A15" s="32">
        <v>14</v>
      </c>
      <c r="B15" s="33">
        <v>26</v>
      </c>
      <c r="C15" s="32">
        <v>110346</v>
      </c>
      <c r="D15" s="32">
        <v>892710.77585842996</v>
      </c>
      <c r="E15" s="32">
        <v>823353.72106882196</v>
      </c>
      <c r="F15" s="32">
        <v>69357.054789607399</v>
      </c>
      <c r="G15" s="32">
        <v>823353.72106882196</v>
      </c>
      <c r="H15" s="32">
        <v>7.7692637599130296E-2</v>
      </c>
    </row>
    <row r="16" spans="1:8" ht="14.25" x14ac:dyDescent="0.2">
      <c r="A16" s="32">
        <v>15</v>
      </c>
      <c r="B16" s="33">
        <v>27</v>
      </c>
      <c r="C16" s="32">
        <v>223789.571</v>
      </c>
      <c r="D16" s="32">
        <v>2082679.5249000001</v>
      </c>
      <c r="E16" s="32">
        <v>1806956.4924999999</v>
      </c>
      <c r="F16" s="32">
        <v>275723.03240000003</v>
      </c>
      <c r="G16" s="32">
        <v>1806956.4924999999</v>
      </c>
      <c r="H16" s="32">
        <v>0.132388602808797</v>
      </c>
    </row>
    <row r="17" spans="1:8" ht="14.25" x14ac:dyDescent="0.2">
      <c r="A17" s="32">
        <v>16</v>
      </c>
      <c r="B17" s="33">
        <v>29</v>
      </c>
      <c r="C17" s="32">
        <v>402740</v>
      </c>
      <c r="D17" s="32">
        <v>5439998.3301273501</v>
      </c>
      <c r="E17" s="32">
        <v>5504671.1904495703</v>
      </c>
      <c r="F17" s="32">
        <v>-64672.860322222201</v>
      </c>
      <c r="G17" s="32">
        <v>5504671.1904495703</v>
      </c>
      <c r="H17" s="32">
        <v>-1.1888397090869701E-2</v>
      </c>
    </row>
    <row r="18" spans="1:8" ht="14.25" x14ac:dyDescent="0.2">
      <c r="A18" s="32">
        <v>17</v>
      </c>
      <c r="B18" s="33">
        <v>31</v>
      </c>
      <c r="C18" s="32">
        <v>41722.055</v>
      </c>
      <c r="D18" s="32">
        <v>535804.02882987703</v>
      </c>
      <c r="E18" s="32">
        <v>464456.36071827897</v>
      </c>
      <c r="F18" s="32">
        <v>71347.668111597493</v>
      </c>
      <c r="G18" s="32">
        <v>464456.36071827897</v>
      </c>
      <c r="H18" s="32">
        <v>0.13316000677973799</v>
      </c>
    </row>
    <row r="19" spans="1:8" ht="14.25" x14ac:dyDescent="0.2">
      <c r="A19" s="32">
        <v>18</v>
      </c>
      <c r="B19" s="33">
        <v>32</v>
      </c>
      <c r="C19" s="32">
        <v>24798.831999999999</v>
      </c>
      <c r="D19" s="32">
        <v>597504.01287620503</v>
      </c>
      <c r="E19" s="32">
        <v>542183.72096247901</v>
      </c>
      <c r="F19" s="32">
        <v>55320.2919137258</v>
      </c>
      <c r="G19" s="32">
        <v>542183.72096247901</v>
      </c>
      <c r="H19" s="32">
        <v>9.2585640801691904E-2</v>
      </c>
    </row>
    <row r="20" spans="1:8" ht="14.25" x14ac:dyDescent="0.2">
      <c r="A20" s="32">
        <v>19</v>
      </c>
      <c r="B20" s="33">
        <v>33</v>
      </c>
      <c r="C20" s="32">
        <v>88521.460999999996</v>
      </c>
      <c r="D20" s="32">
        <v>1590256.12911749</v>
      </c>
      <c r="E20" s="32">
        <v>1301817.7668745201</v>
      </c>
      <c r="F20" s="32">
        <v>288438.36224296899</v>
      </c>
      <c r="G20" s="32">
        <v>1301817.7668745201</v>
      </c>
      <c r="H20" s="32">
        <v>0.181378557178105</v>
      </c>
    </row>
    <row r="21" spans="1:8" ht="14.25" x14ac:dyDescent="0.2">
      <c r="A21" s="32">
        <v>20</v>
      </c>
      <c r="B21" s="33">
        <v>34</v>
      </c>
      <c r="C21" s="32">
        <v>48297.447</v>
      </c>
      <c r="D21" s="32">
        <v>387159.648243075</v>
      </c>
      <c r="E21" s="32">
        <v>305858.39387047099</v>
      </c>
      <c r="F21" s="32">
        <v>81301.254372604206</v>
      </c>
      <c r="G21" s="32">
        <v>305858.39387047099</v>
      </c>
      <c r="H21" s="32">
        <v>0.20999413224376001</v>
      </c>
    </row>
    <row r="22" spans="1:8" ht="14.25" x14ac:dyDescent="0.2">
      <c r="A22" s="32">
        <v>21</v>
      </c>
      <c r="B22" s="33">
        <v>35</v>
      </c>
      <c r="C22" s="32">
        <v>67618.409</v>
      </c>
      <c r="D22" s="32">
        <v>1569405.1959389399</v>
      </c>
      <c r="E22" s="32">
        <v>1592208.0773106201</v>
      </c>
      <c r="F22" s="32">
        <v>-22802.8813716814</v>
      </c>
      <c r="G22" s="32">
        <v>1592208.0773106201</v>
      </c>
      <c r="H22" s="32">
        <v>-1.4529632902125699E-2</v>
      </c>
    </row>
    <row r="23" spans="1:8" ht="14.25" x14ac:dyDescent="0.2">
      <c r="A23" s="32">
        <v>22</v>
      </c>
      <c r="B23" s="33">
        <v>36</v>
      </c>
      <c r="C23" s="32">
        <v>162983.851</v>
      </c>
      <c r="D23" s="32">
        <v>789681.13620707998</v>
      </c>
      <c r="E23" s="32">
        <v>657287.01588675997</v>
      </c>
      <c r="F23" s="32">
        <v>132394.12032031899</v>
      </c>
      <c r="G23" s="32">
        <v>657287.01588675997</v>
      </c>
      <c r="H23" s="32">
        <v>0.167655163900992</v>
      </c>
    </row>
    <row r="24" spans="1:8" ht="14.25" x14ac:dyDescent="0.2">
      <c r="A24" s="32">
        <v>23</v>
      </c>
      <c r="B24" s="33">
        <v>37</v>
      </c>
      <c r="C24" s="32">
        <v>159365.00599999999</v>
      </c>
      <c r="D24" s="32">
        <v>1630431.1513332999</v>
      </c>
      <c r="E24" s="32">
        <v>1413561.7575978299</v>
      </c>
      <c r="F24" s="32">
        <v>216869.39373546999</v>
      </c>
      <c r="G24" s="32">
        <v>1413561.7575978299</v>
      </c>
      <c r="H24" s="32">
        <v>0.13301352440311501</v>
      </c>
    </row>
    <row r="25" spans="1:8" ht="14.25" x14ac:dyDescent="0.2">
      <c r="A25" s="32">
        <v>24</v>
      </c>
      <c r="B25" s="33">
        <v>38</v>
      </c>
      <c r="C25" s="32">
        <v>273587.62</v>
      </c>
      <c r="D25" s="32">
        <v>1368730.8922230101</v>
      </c>
      <c r="E25" s="32">
        <v>1353668.15518496</v>
      </c>
      <c r="F25" s="32">
        <v>15062.737038053099</v>
      </c>
      <c r="G25" s="32">
        <v>1353668.15518496</v>
      </c>
      <c r="H25" s="32">
        <v>1.1004893017055499E-2</v>
      </c>
    </row>
    <row r="26" spans="1:8" ht="14.25" x14ac:dyDescent="0.2">
      <c r="A26" s="32">
        <v>25</v>
      </c>
      <c r="B26" s="33">
        <v>39</v>
      </c>
      <c r="C26" s="32">
        <v>83234.948000000004</v>
      </c>
      <c r="D26" s="32">
        <v>145326.33957376101</v>
      </c>
      <c r="E26" s="32">
        <v>105488.22260468001</v>
      </c>
      <c r="F26" s="32">
        <v>39838.116969080998</v>
      </c>
      <c r="G26" s="32">
        <v>105488.22260468001</v>
      </c>
      <c r="H26" s="32">
        <v>0.27412867540684799</v>
      </c>
    </row>
    <row r="27" spans="1:8" ht="14.25" x14ac:dyDescent="0.2">
      <c r="A27" s="32">
        <v>26</v>
      </c>
      <c r="B27" s="33">
        <v>42</v>
      </c>
      <c r="C27" s="32">
        <v>16527.429</v>
      </c>
      <c r="D27" s="32">
        <v>389376.36969999998</v>
      </c>
      <c r="E27" s="32">
        <v>345243.95760000002</v>
      </c>
      <c r="F27" s="32">
        <v>44132.412100000001</v>
      </c>
      <c r="G27" s="32">
        <v>345243.95760000002</v>
      </c>
      <c r="H27" s="32">
        <v>0.113341269615314</v>
      </c>
    </row>
    <row r="28" spans="1:8" ht="14.25" x14ac:dyDescent="0.2">
      <c r="A28" s="32">
        <v>27</v>
      </c>
      <c r="B28" s="33">
        <v>75</v>
      </c>
      <c r="C28" s="32">
        <v>484</v>
      </c>
      <c r="D28" s="32">
        <v>359690.170940171</v>
      </c>
      <c r="E28" s="32">
        <v>338642.19871794898</v>
      </c>
      <c r="F28" s="32">
        <v>21047.972222222201</v>
      </c>
      <c r="G28" s="32">
        <v>338642.19871794898</v>
      </c>
      <c r="H28" s="32">
        <v>5.8516951317313701E-2</v>
      </c>
    </row>
    <row r="29" spans="1:8" ht="14.25" x14ac:dyDescent="0.2">
      <c r="A29" s="32">
        <v>28</v>
      </c>
      <c r="B29" s="33">
        <v>76</v>
      </c>
      <c r="C29" s="32">
        <v>4764</v>
      </c>
      <c r="D29" s="32">
        <v>1030950.60442906</v>
      </c>
      <c r="E29" s="32">
        <v>970923.37652393198</v>
      </c>
      <c r="F29" s="32">
        <v>60027.227905128202</v>
      </c>
      <c r="G29" s="32">
        <v>970923.37652393198</v>
      </c>
      <c r="H29" s="32">
        <v>5.8225125090616003E-2</v>
      </c>
    </row>
    <row r="30" spans="1:8" ht="14.25" x14ac:dyDescent="0.2">
      <c r="A30" s="32">
        <v>29</v>
      </c>
      <c r="B30" s="33">
        <v>99</v>
      </c>
      <c r="C30" s="32">
        <v>62</v>
      </c>
      <c r="D30" s="32">
        <v>25946.176537326999</v>
      </c>
      <c r="E30" s="32">
        <v>22230.249375992698</v>
      </c>
      <c r="F30" s="32">
        <v>3715.9271613342398</v>
      </c>
      <c r="G30" s="32">
        <v>22230.249375992698</v>
      </c>
      <c r="H30" s="32">
        <v>0.143216753188601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2015-02-09T02:12:10Z</dcterms:modified>
</cp:coreProperties>
</file>