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4" i="2" l="1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<sst xmlns="http://schemas.openxmlformats.org/spreadsheetml/2006/main" count="113" uniqueCount="71">
  <si>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</si>
  <si>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</si>
  <si>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</si>
  <si>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</si>
  <si>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</si>
  <si>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</si>
  <si>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</si>
  <si>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</si>
  <si>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</si>
  <si>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</si>
  <si>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</si>
  <si>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</si>
  <si>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</si>
  <si>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</si>
  <si>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</si>
  <si>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</si>
  <si>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</si>
  <si>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</si>
  <si>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</si>
  <si>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</si>
  <si>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</si>
  <si>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</si>
  <si>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</si>
  <si>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</si>
  <si>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</si>
  <si>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</si>
  <si>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</si>
  <si>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</si>
  <si>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</si>
  <si>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</si>
  <si>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</si>
  <si>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</si>
  <si>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</si>
  <si>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</si>
  <si>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</si>
  <si>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</si>
  <si>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</si>
  <si>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</si>
  <si>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</si>
  <si>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</si>
  <si>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</si>
  <si>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</si>
  <si>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</si>
  <si>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</si>
  <si>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</si>
  <si>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</si>
  <si>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</si>
  <si>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</si>
  <si>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</si>
  <si>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</si>
  <si>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</si>
  <si>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</si>
  <si>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</si>
  <si>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</si>
  <si>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</si>
  <si>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</si>
  <si>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</si>
  <si>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</si>
  <si>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</si>
  <si>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</si>
  <si>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</si>
  <si>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</si>
  <si>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</si>
  <si>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</si>
  <si>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</si>
  <si>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</si>
  <si>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</si>
  <si>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</si>
  <si>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</si>
  <si>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</si>
  <si>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41-周转筐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</si>
</sst>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0" sqref="H10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58" t="s">
        <v>4</v>
      </c>
      <c r="D2" s="5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59" t="s">
        <v>5</v>
      </c>
      <c r="B3" s="59"/>
      <c r="C3" s="59"/>
      <c r="D3" s="59"/>
      <c r="E3" s="15">
        <f>RA!D7</f>
        <v>28753928.52</v>
      </c>
      <c r="F3" s="25">
        <f>RA!I7</f>
        <v>3312142.8076999998</v>
      </c>
      <c r="G3" s="16">
        <f>E3-F3</f>
        <v>25441785.712299999</v>
      </c>
      <c r="H3" s="27">
        <f>RA!J7</f>
        <v>11.518922728754101</v>
      </c>
      <c r="I3" s="20">
        <f>SUM(I4:I38)</f>
        <v>28753936.72659206</v>
      </c>
      <c r="J3" s="21">
        <f>SUM(J4:J38)</f>
        <v>25441785.672879696</v>
      </c>
      <c r="K3" s="22">
        <f>E3-I3</f>
        <v>-8.2065920606255531</v>
      </c>
      <c r="L3" s="22">
        <f>G3-J3</f>
        <v>3.9420302957296371E-2</v>
      </c>
    </row>
    <row r="4" spans="1:13" x14ac:dyDescent="0.15">
      <c r="A4" s="60">
        <f>RA!A8</f>
        <v>42044</v>
      </c>
      <c r="B4" s="12">
        <v>12</v>
      </c>
      <c r="C4" s="57" t="s">
        <v>6</v>
      </c>
      <c r="D4" s="57"/>
      <c r="E4" s="15">
        <f>VLOOKUP(C4,RA!B8:D38,3,0)</f>
        <v>1322897.226</v>
      </c>
      <c r="F4" s="25">
        <f>VLOOKUP(C4,RA!B8:I41,8,0)</f>
        <v>295512.64250000002</v>
      </c>
      <c r="G4" s="16">
        <f t="shared" ref="G4:G38" si="0">E4-F4</f>
        <v>1027384.5834999999</v>
      </c>
      <c r="H4" s="27">
        <f>RA!J8</f>
        <v>22.338291795616801</v>
      </c>
      <c r="I4" s="20">
        <f>VLOOKUP(B4,RMS!B:D,3,FALSE)</f>
        <v>1322899.12135641</v>
      </c>
      <c r="J4" s="21">
        <f>VLOOKUP(B4,RMS!B:E,4,FALSE)</f>
        <v>1027384.60538547</v>
      </c>
      <c r="K4" s="22">
        <f t="shared" ref="K4:K38" si="1">E4-I4</f>
        <v>-1.8953564099501818</v>
      </c>
      <c r="L4" s="22">
        <f t="shared" ref="L4:L38" si="2">G4-J4</f>
        <v>-2.1885470021516085E-2</v>
      </c>
    </row>
    <row r="5" spans="1:13" x14ac:dyDescent="0.15">
      <c r="A5" s="60"/>
      <c r="B5" s="12">
        <v>13</v>
      </c>
      <c r="C5" s="57" t="s">
        <v>7</v>
      </c>
      <c r="D5" s="57"/>
      <c r="E5" s="15">
        <f>VLOOKUP(C5,RA!B8:D39,3,0)</f>
        <v>153749.3315</v>
      </c>
      <c r="F5" s="25">
        <f>VLOOKUP(C5,RA!B9:I42,8,0)</f>
        <v>32230.597900000001</v>
      </c>
      <c r="G5" s="16">
        <f t="shared" si="0"/>
        <v>121518.73360000001</v>
      </c>
      <c r="H5" s="27">
        <f>RA!J9</f>
        <v>20.9630816508623</v>
      </c>
      <c r="I5" s="20">
        <f>VLOOKUP(B5,RMS!B:D,3,FALSE)</f>
        <v>153749.45118686199</v>
      </c>
      <c r="J5" s="21">
        <f>VLOOKUP(B5,RMS!B:E,4,FALSE)</f>
        <v>121518.698445851</v>
      </c>
      <c r="K5" s="22">
        <f t="shared" si="1"/>
        <v>-0.11968686198815703</v>
      </c>
      <c r="L5" s="22">
        <f t="shared" si="2"/>
        <v>3.5154149009031244E-2</v>
      </c>
      <c r="M5" s="34"/>
    </row>
    <row r="6" spans="1:13" x14ac:dyDescent="0.15">
      <c r="A6" s="60"/>
      <c r="B6" s="12">
        <v>14</v>
      </c>
      <c r="C6" s="57" t="s">
        <v>8</v>
      </c>
      <c r="D6" s="57"/>
      <c r="E6" s="15">
        <f>VLOOKUP(C6,RA!B10:D40,3,0)</f>
        <v>319012.26439999999</v>
      </c>
      <c r="F6" s="25">
        <f>VLOOKUP(C6,RA!B10:I43,8,0)</f>
        <v>62505.157800000001</v>
      </c>
      <c r="G6" s="16">
        <f t="shared" si="0"/>
        <v>256507.1066</v>
      </c>
      <c r="H6" s="27">
        <f>RA!J10</f>
        <v>19.5933400609409</v>
      </c>
      <c r="I6" s="20">
        <f>VLOOKUP(B6,RMS!B:D,3,FALSE)</f>
        <v>319014.06425384601</v>
      </c>
      <c r="J6" s="21">
        <f>VLOOKUP(B6,RMS!B:E,4,FALSE)</f>
        <v>256507.10652820501</v>
      </c>
      <c r="K6" s="22">
        <f>E6-I6</f>
        <v>-1.7998538460233249</v>
      </c>
      <c r="L6" s="22">
        <f t="shared" si="2"/>
        <v>7.1794987889006734E-5</v>
      </c>
      <c r="M6" s="34"/>
    </row>
    <row r="7" spans="1:13" x14ac:dyDescent="0.15">
      <c r="A7" s="60"/>
      <c r="B7" s="12">
        <v>15</v>
      </c>
      <c r="C7" s="57" t="s">
        <v>9</v>
      </c>
      <c r="D7" s="57"/>
      <c r="E7" s="15">
        <f>VLOOKUP(C7,RA!B10:D41,3,0)</f>
        <v>88462.833499999993</v>
      </c>
      <c r="F7" s="25">
        <f>VLOOKUP(C7,RA!B11:I44,8,0)</f>
        <v>20544.855</v>
      </c>
      <c r="G7" s="16">
        <f t="shared" si="0"/>
        <v>67917.978499999997</v>
      </c>
      <c r="H7" s="27">
        <f>RA!J11</f>
        <v>23.224278702309501</v>
      </c>
      <c r="I7" s="20">
        <f>VLOOKUP(B7,RMS!B:D,3,FALSE)</f>
        <v>88462.902882905997</v>
      </c>
      <c r="J7" s="21">
        <f>VLOOKUP(B7,RMS!B:E,4,FALSE)</f>
        <v>67917.978811111097</v>
      </c>
      <c r="K7" s="22">
        <f t="shared" si="1"/>
        <v>-6.9382906003738753E-2</v>
      </c>
      <c r="L7" s="22">
        <f t="shared" si="2"/>
        <v>-3.1111110001802444E-4</v>
      </c>
      <c r="M7" s="34"/>
    </row>
    <row r="8" spans="1:13" x14ac:dyDescent="0.15">
      <c r="A8" s="60"/>
      <c r="B8" s="12">
        <v>16</v>
      </c>
      <c r="C8" s="57" t="s">
        <v>10</v>
      </c>
      <c r="D8" s="57"/>
      <c r="E8" s="15">
        <f>VLOOKUP(C8,RA!B12:D41,3,0)</f>
        <v>297287.90730000002</v>
      </c>
      <c r="F8" s="25">
        <f>VLOOKUP(C8,RA!B12:I45,8,0)</f>
        <v>43530.056400000001</v>
      </c>
      <c r="G8" s="16">
        <f t="shared" si="0"/>
        <v>253757.85090000002</v>
      </c>
      <c r="H8" s="27">
        <f>RA!J12</f>
        <v>14.642390534934499</v>
      </c>
      <c r="I8" s="20">
        <f>VLOOKUP(B8,RMS!B:D,3,FALSE)</f>
        <v>297287.90185726498</v>
      </c>
      <c r="J8" s="21">
        <f>VLOOKUP(B8,RMS!B:E,4,FALSE)</f>
        <v>253757.85089829101</v>
      </c>
      <c r="K8" s="22">
        <f t="shared" si="1"/>
        <v>5.4427350405603647E-3</v>
      </c>
      <c r="L8" s="22">
        <f t="shared" si="2"/>
        <v>1.7090060282498598E-6</v>
      </c>
      <c r="M8" s="34"/>
    </row>
    <row r="9" spans="1:13" x14ac:dyDescent="0.15">
      <c r="A9" s="60"/>
      <c r="B9" s="12">
        <v>17</v>
      </c>
      <c r="C9" s="57" t="s">
        <v>11</v>
      </c>
      <c r="D9" s="57"/>
      <c r="E9" s="15">
        <f>VLOOKUP(C9,RA!B12:D42,3,0)</f>
        <v>430556.68699999998</v>
      </c>
      <c r="F9" s="25">
        <f>VLOOKUP(C9,RA!B13:I46,8,0)</f>
        <v>73533.197499999995</v>
      </c>
      <c r="G9" s="16">
        <f t="shared" si="0"/>
        <v>357023.48949999997</v>
      </c>
      <c r="H9" s="27">
        <f>RA!J13</f>
        <v>17.078633248587799</v>
      </c>
      <c r="I9" s="20">
        <f>VLOOKUP(B9,RMS!B:D,3,FALSE)</f>
        <v>430557.10002564098</v>
      </c>
      <c r="J9" s="21">
        <f>VLOOKUP(B9,RMS!B:E,4,FALSE)</f>
        <v>357023.48939914501</v>
      </c>
      <c r="K9" s="22">
        <f t="shared" si="1"/>
        <v>-0.41302564099896699</v>
      </c>
      <c r="L9" s="22">
        <f t="shared" si="2"/>
        <v>1.0085495887324214E-4</v>
      </c>
      <c r="M9" s="34"/>
    </row>
    <row r="10" spans="1:13" x14ac:dyDescent="0.15">
      <c r="A10" s="60"/>
      <c r="B10" s="12">
        <v>18</v>
      </c>
      <c r="C10" s="57" t="s">
        <v>12</v>
      </c>
      <c r="D10" s="57"/>
      <c r="E10" s="15">
        <f>VLOOKUP(C10,RA!B14:D43,3,0)</f>
        <v>258178.19440000001</v>
      </c>
      <c r="F10" s="25">
        <f>VLOOKUP(C10,RA!B14:I47,8,0)</f>
        <v>43617.121899999998</v>
      </c>
      <c r="G10" s="16">
        <f t="shared" si="0"/>
        <v>214561.07250000001</v>
      </c>
      <c r="H10" s="27">
        <f>RA!J14</f>
        <v>16.894192788575801</v>
      </c>
      <c r="I10" s="20">
        <f>VLOOKUP(B10,RMS!B:D,3,FALSE)</f>
        <v>258178.195605983</v>
      </c>
      <c r="J10" s="21">
        <f>VLOOKUP(B10,RMS!B:E,4,FALSE)</f>
        <v>214561.07927863201</v>
      </c>
      <c r="K10" s="22">
        <f t="shared" si="1"/>
        <v>-1.2059829896315932E-3</v>
      </c>
      <c r="L10" s="22">
        <f t="shared" si="2"/>
        <v>-6.7786319996230304E-3</v>
      </c>
      <c r="M10" s="34"/>
    </row>
    <row r="11" spans="1:13" x14ac:dyDescent="0.15">
      <c r="A11" s="60"/>
      <c r="B11" s="12">
        <v>19</v>
      </c>
      <c r="C11" s="57" t="s">
        <v>13</v>
      </c>
      <c r="D11" s="57"/>
      <c r="E11" s="15">
        <f>VLOOKUP(C11,RA!B14:D44,3,0)</f>
        <v>195004.19270000001</v>
      </c>
      <c r="F11" s="25">
        <f>VLOOKUP(C11,RA!B15:I48,8,0)</f>
        <v>7240.3284000000003</v>
      </c>
      <c r="G11" s="16">
        <f t="shared" si="0"/>
        <v>187763.86430000002</v>
      </c>
      <c r="H11" s="27">
        <f>RA!J15</f>
        <v>3.7129090917233398</v>
      </c>
      <c r="I11" s="20">
        <f>VLOOKUP(B11,RMS!B:D,3,FALSE)</f>
        <v>195004.38993760699</v>
      </c>
      <c r="J11" s="21">
        <f>VLOOKUP(B11,RMS!B:E,4,FALSE)</f>
        <v>187763.864400855</v>
      </c>
      <c r="K11" s="22">
        <f t="shared" si="1"/>
        <v>-0.19723760697524995</v>
      </c>
      <c r="L11" s="22">
        <f t="shared" si="2"/>
        <v>-1.008549879770726E-4</v>
      </c>
      <c r="M11" s="34"/>
    </row>
    <row r="12" spans="1:13" x14ac:dyDescent="0.15">
      <c r="A12" s="60"/>
      <c r="B12" s="12">
        <v>21</v>
      </c>
      <c r="C12" s="57" t="s">
        <v>14</v>
      </c>
      <c r="D12" s="57"/>
      <c r="E12" s="15">
        <f>VLOOKUP(C12,RA!B16:D45,3,0)</f>
        <v>1178514.7637</v>
      </c>
      <c r="F12" s="25">
        <f>VLOOKUP(C12,RA!B16:I49,8,0)</f>
        <v>60203.907399999996</v>
      </c>
      <c r="G12" s="16">
        <f t="shared" si="0"/>
        <v>1118310.8563000001</v>
      </c>
      <c r="H12" s="27">
        <f>RA!J16</f>
        <v>5.1084559357565604</v>
      </c>
      <c r="I12" s="20">
        <f>VLOOKUP(B12,RMS!B:D,3,FALSE)</f>
        <v>1178514.4440222201</v>
      </c>
      <c r="J12" s="21">
        <f>VLOOKUP(B12,RMS!B:E,4,FALSE)</f>
        <v>1118310.85639829</v>
      </c>
      <c r="K12" s="22">
        <f t="shared" si="1"/>
        <v>0.3196777799166739</v>
      </c>
      <c r="L12" s="22">
        <f t="shared" si="2"/>
        <v>-9.8289921879768372E-5</v>
      </c>
      <c r="M12" s="34"/>
    </row>
    <row r="13" spans="1:13" x14ac:dyDescent="0.15">
      <c r="A13" s="60"/>
      <c r="B13" s="12">
        <v>22</v>
      </c>
      <c r="C13" s="57" t="s">
        <v>15</v>
      </c>
      <c r="D13" s="57"/>
      <c r="E13" s="15">
        <f>VLOOKUP(C13,RA!B16:D46,3,0)</f>
        <v>2270351.5890000002</v>
      </c>
      <c r="F13" s="25">
        <f>VLOOKUP(C13,RA!B17:I50,8,0)</f>
        <v>121615.72199999999</v>
      </c>
      <c r="G13" s="16">
        <f t="shared" si="0"/>
        <v>2148735.8670000001</v>
      </c>
      <c r="H13" s="27">
        <f>RA!J17</f>
        <v>5.3566911217291597</v>
      </c>
      <c r="I13" s="20">
        <f>VLOOKUP(B13,RMS!B:D,3,FALSE)</f>
        <v>2270351.8044598298</v>
      </c>
      <c r="J13" s="21">
        <f>VLOOKUP(B13,RMS!B:E,4,FALSE)</f>
        <v>2148735.8671598299</v>
      </c>
      <c r="K13" s="22">
        <f t="shared" si="1"/>
        <v>-0.21545982966199517</v>
      </c>
      <c r="L13" s="22">
        <f t="shared" si="2"/>
        <v>-1.5982985496520996E-4</v>
      </c>
      <c r="M13" s="34"/>
    </row>
    <row r="14" spans="1:13" x14ac:dyDescent="0.15">
      <c r="A14" s="60"/>
      <c r="B14" s="12">
        <v>23</v>
      </c>
      <c r="C14" s="57" t="s">
        <v>16</v>
      </c>
      <c r="D14" s="57"/>
      <c r="E14" s="15">
        <f>VLOOKUP(C14,RA!B18:D47,3,0)</f>
        <v>5126254.0109000001</v>
      </c>
      <c r="F14" s="25">
        <f>VLOOKUP(C14,RA!B18:I51,8,0)</f>
        <v>698077.44110000005</v>
      </c>
      <c r="G14" s="16">
        <f t="shared" si="0"/>
        <v>4428176.5697999997</v>
      </c>
      <c r="H14" s="27">
        <f>RA!J18</f>
        <v>13.6176911954747</v>
      </c>
      <c r="I14" s="20">
        <f>VLOOKUP(B14,RMS!B:D,3,FALSE)</f>
        <v>5126254.2542205099</v>
      </c>
      <c r="J14" s="21">
        <f>VLOOKUP(B14,RMS!B:E,4,FALSE)</f>
        <v>4428176.5506888898</v>
      </c>
      <c r="K14" s="22">
        <f t="shared" si="1"/>
        <v>-0.24332050979137421</v>
      </c>
      <c r="L14" s="22">
        <f t="shared" si="2"/>
        <v>1.9111109897494316E-2</v>
      </c>
      <c r="M14" s="34"/>
    </row>
    <row r="15" spans="1:13" x14ac:dyDescent="0.15">
      <c r="A15" s="60"/>
      <c r="B15" s="12">
        <v>24</v>
      </c>
      <c r="C15" s="57" t="s">
        <v>17</v>
      </c>
      <c r="D15" s="57"/>
      <c r="E15" s="15">
        <f>VLOOKUP(C15,RA!B18:D48,3,0)</f>
        <v>834000.25490000006</v>
      </c>
      <c r="F15" s="25">
        <f>VLOOKUP(C15,RA!B19:I52,8,0)</f>
        <v>85161.728900000002</v>
      </c>
      <c r="G15" s="16">
        <f t="shared" si="0"/>
        <v>748838.52600000007</v>
      </c>
      <c r="H15" s="27">
        <f>RA!J19</f>
        <v>10.2112353563023</v>
      </c>
      <c r="I15" s="20">
        <f>VLOOKUP(B15,RMS!B:D,3,FALSE)</f>
        <v>834000.21079401695</v>
      </c>
      <c r="J15" s="21">
        <f>VLOOKUP(B15,RMS!B:E,4,FALSE)</f>
        <v>748838.52725897403</v>
      </c>
      <c r="K15" s="22">
        <f t="shared" si="1"/>
        <v>4.4105983106419444E-2</v>
      </c>
      <c r="L15" s="22">
        <f t="shared" si="2"/>
        <v>-1.2589739635586739E-3</v>
      </c>
      <c r="M15" s="34"/>
    </row>
    <row r="16" spans="1:13" x14ac:dyDescent="0.15">
      <c r="A16" s="60"/>
      <c r="B16" s="12">
        <v>25</v>
      </c>
      <c r="C16" s="57" t="s">
        <v>18</v>
      </c>
      <c r="D16" s="57"/>
      <c r="E16" s="15">
        <f>VLOOKUP(C16,RA!B20:D49,3,0)</f>
        <v>1760595.4801</v>
      </c>
      <c r="F16" s="25">
        <f>VLOOKUP(C16,RA!B20:I53,8,0)</f>
        <v>113172.97809999999</v>
      </c>
      <c r="G16" s="16">
        <f t="shared" si="0"/>
        <v>1647422.5020000001</v>
      </c>
      <c r="H16" s="27">
        <f>RA!J20</f>
        <v>6.4281079543366699</v>
      </c>
      <c r="I16" s="20">
        <f>VLOOKUP(B16,RMS!B:D,3,FALSE)</f>
        <v>1760595.7548</v>
      </c>
      <c r="J16" s="21">
        <f>VLOOKUP(B16,RMS!B:E,4,FALSE)</f>
        <v>1647422.5020000001</v>
      </c>
      <c r="K16" s="22">
        <f t="shared" si="1"/>
        <v>-0.27469999995082617</v>
      </c>
      <c r="L16" s="22">
        <f t="shared" si="2"/>
        <v>0</v>
      </c>
      <c r="M16" s="34"/>
    </row>
    <row r="17" spans="1:13" x14ac:dyDescent="0.15">
      <c r="A17" s="60"/>
      <c r="B17" s="12">
        <v>26</v>
      </c>
      <c r="C17" s="57" t="s">
        <v>19</v>
      </c>
      <c r="D17" s="57"/>
      <c r="E17" s="15">
        <f>VLOOKUP(C17,RA!B20:D50,3,0)</f>
        <v>614631.57460000005</v>
      </c>
      <c r="F17" s="25">
        <f>VLOOKUP(C17,RA!B21:I54,8,0)</f>
        <v>91207.6149</v>
      </c>
      <c r="G17" s="16">
        <f t="shared" si="0"/>
        <v>523423.95970000006</v>
      </c>
      <c r="H17" s="27">
        <f>RA!J21</f>
        <v>14.8393962609808</v>
      </c>
      <c r="I17" s="20">
        <f>VLOOKUP(B17,RMS!B:D,3,FALSE)</f>
        <v>614631.39357556903</v>
      </c>
      <c r="J17" s="21">
        <f>VLOOKUP(B17,RMS!B:E,4,FALSE)</f>
        <v>523423.95953167701</v>
      </c>
      <c r="K17" s="22">
        <f t="shared" si="1"/>
        <v>0.18102443101815879</v>
      </c>
      <c r="L17" s="22">
        <f t="shared" si="2"/>
        <v>1.6832305118441582E-4</v>
      </c>
      <c r="M17" s="34"/>
    </row>
    <row r="18" spans="1:13" x14ac:dyDescent="0.15">
      <c r="A18" s="60"/>
      <c r="B18" s="12">
        <v>27</v>
      </c>
      <c r="C18" s="57" t="s">
        <v>20</v>
      </c>
      <c r="D18" s="57"/>
      <c r="E18" s="15">
        <f>VLOOKUP(C18,RA!B22:D51,3,0)</f>
        <v>1813185.8023000001</v>
      </c>
      <c r="F18" s="25">
        <f>VLOOKUP(C18,RA!B22:I55,8,0)</f>
        <v>240045.26190000001</v>
      </c>
      <c r="G18" s="16">
        <f t="shared" si="0"/>
        <v>1573140.5404000001</v>
      </c>
      <c r="H18" s="27">
        <f>RA!J22</f>
        <v>13.238867279652499</v>
      </c>
      <c r="I18" s="20">
        <f>VLOOKUP(B18,RMS!B:D,3,FALSE)</f>
        <v>1813187.4468</v>
      </c>
      <c r="J18" s="21">
        <f>VLOOKUP(B18,RMS!B:E,4,FALSE)</f>
        <v>1573140.5448</v>
      </c>
      <c r="K18" s="22">
        <f t="shared" si="1"/>
        <v>-1.6444999999366701</v>
      </c>
      <c r="L18" s="22">
        <f t="shared" si="2"/>
        <v>-4.3999999761581421E-3</v>
      </c>
      <c r="M18" s="34"/>
    </row>
    <row r="19" spans="1:13" x14ac:dyDescent="0.15">
      <c r="A19" s="60"/>
      <c r="B19" s="12">
        <v>29</v>
      </c>
      <c r="C19" s="57" t="s">
        <v>21</v>
      </c>
      <c r="D19" s="57"/>
      <c r="E19" s="15">
        <f>VLOOKUP(C19,RA!B22:D52,3,0)</f>
        <v>3312736.3256999999</v>
      </c>
      <c r="F19" s="25">
        <f>VLOOKUP(C19,RA!B23:I56,8,0)</f>
        <v>324581.64309999999</v>
      </c>
      <c r="G19" s="16">
        <f t="shared" si="0"/>
        <v>2988154.6825999999</v>
      </c>
      <c r="H19" s="27">
        <f>RA!J23</f>
        <v>9.7979920883505294</v>
      </c>
      <c r="I19" s="20">
        <f>VLOOKUP(B19,RMS!B:D,3,FALSE)</f>
        <v>3312738.4356093998</v>
      </c>
      <c r="J19" s="21">
        <f>VLOOKUP(B19,RMS!B:E,4,FALSE)</f>
        <v>2988154.7282632501</v>
      </c>
      <c r="K19" s="22">
        <f t="shared" si="1"/>
        <v>-2.1099093998782337</v>
      </c>
      <c r="L19" s="22">
        <f t="shared" si="2"/>
        <v>-4.5663250144571066E-2</v>
      </c>
      <c r="M19" s="34"/>
    </row>
    <row r="20" spans="1:13" x14ac:dyDescent="0.15">
      <c r="A20" s="60"/>
      <c r="B20" s="12">
        <v>31</v>
      </c>
      <c r="C20" s="57" t="s">
        <v>22</v>
      </c>
      <c r="D20" s="57"/>
      <c r="E20" s="15">
        <f>VLOOKUP(C20,RA!B24:D53,3,0)</f>
        <v>476017.29210000002</v>
      </c>
      <c r="F20" s="25">
        <f>VLOOKUP(C20,RA!B24:I57,8,0)</f>
        <v>64891.4761</v>
      </c>
      <c r="G20" s="16">
        <f t="shared" si="0"/>
        <v>411125.81599999999</v>
      </c>
      <c r="H20" s="27">
        <f>RA!J24</f>
        <v>13.6321678176279</v>
      </c>
      <c r="I20" s="20">
        <f>VLOOKUP(B20,RMS!B:D,3,FALSE)</f>
        <v>476017.33118223998</v>
      </c>
      <c r="J20" s="21">
        <f>VLOOKUP(B20,RMS!B:E,4,FALSE)</f>
        <v>411125.81611576199</v>
      </c>
      <c r="K20" s="22">
        <f t="shared" si="1"/>
        <v>-3.9082239964045584E-2</v>
      </c>
      <c r="L20" s="22">
        <f t="shared" si="2"/>
        <v>-1.1576199904084206E-4</v>
      </c>
      <c r="M20" s="34"/>
    </row>
    <row r="21" spans="1:13" x14ac:dyDescent="0.15">
      <c r="A21" s="60"/>
      <c r="B21" s="12">
        <v>32</v>
      </c>
      <c r="C21" s="57" t="s">
        <v>23</v>
      </c>
      <c r="D21" s="57"/>
      <c r="E21" s="15">
        <f>VLOOKUP(C21,RA!B24:D54,3,0)</f>
        <v>492326.85930000001</v>
      </c>
      <c r="F21" s="25">
        <f>VLOOKUP(C21,RA!B25:I58,8,0)</f>
        <v>47764.034699999997</v>
      </c>
      <c r="G21" s="16">
        <f t="shared" si="0"/>
        <v>444562.82459999999</v>
      </c>
      <c r="H21" s="27">
        <f>RA!J25</f>
        <v>9.7016918329241406</v>
      </c>
      <c r="I21" s="20">
        <f>VLOOKUP(B21,RMS!B:D,3,FALSE)</f>
        <v>492326.85702299402</v>
      </c>
      <c r="J21" s="21">
        <f>VLOOKUP(B21,RMS!B:E,4,FALSE)</f>
        <v>444562.816539775</v>
      </c>
      <c r="K21" s="22">
        <f t="shared" si="1"/>
        <v>2.2770059877075255E-3</v>
      </c>
      <c r="L21" s="22">
        <f t="shared" si="2"/>
        <v>8.0602249945513904E-3</v>
      </c>
      <c r="M21" s="34"/>
    </row>
    <row r="22" spans="1:13" x14ac:dyDescent="0.15">
      <c r="A22" s="60"/>
      <c r="B22" s="12">
        <v>33</v>
      </c>
      <c r="C22" s="57" t="s">
        <v>24</v>
      </c>
      <c r="D22" s="57"/>
      <c r="E22" s="15">
        <f>VLOOKUP(C22,RA!B26:D55,3,0)</f>
        <v>1398907.7212</v>
      </c>
      <c r="F22" s="25">
        <f>VLOOKUP(C22,RA!B26:I59,8,0)</f>
        <v>256292.8793</v>
      </c>
      <c r="G22" s="16">
        <f t="shared" si="0"/>
        <v>1142614.8419000001</v>
      </c>
      <c r="H22" s="27">
        <f>RA!J26</f>
        <v>18.320928208198701</v>
      </c>
      <c r="I22" s="20">
        <f>VLOOKUP(B22,RMS!B:D,3,FALSE)</f>
        <v>1398907.7147552699</v>
      </c>
      <c r="J22" s="21">
        <f>VLOOKUP(B22,RMS!B:E,4,FALSE)</f>
        <v>1142614.84428231</v>
      </c>
      <c r="K22" s="22">
        <f t="shared" si="1"/>
        <v>6.4447300974279642E-3</v>
      </c>
      <c r="L22" s="22">
        <f t="shared" si="2"/>
        <v>-2.3823098745197058E-3</v>
      </c>
      <c r="M22" s="34"/>
    </row>
    <row r="23" spans="1:13" x14ac:dyDescent="0.15">
      <c r="A23" s="60"/>
      <c r="B23" s="12">
        <v>34</v>
      </c>
      <c r="C23" s="57" t="s">
        <v>25</v>
      </c>
      <c r="D23" s="57"/>
      <c r="E23" s="15">
        <f>VLOOKUP(C23,RA!B26:D56,3,0)</f>
        <v>339741.90990000003</v>
      </c>
      <c r="F23" s="25">
        <f>VLOOKUP(C23,RA!B27:I60,8,0)</f>
        <v>98481.875400000004</v>
      </c>
      <c r="G23" s="16">
        <f t="shared" si="0"/>
        <v>241260.03450000001</v>
      </c>
      <c r="H23" s="27">
        <f>RA!J27</f>
        <v>28.987261368191898</v>
      </c>
      <c r="I23" s="20">
        <f>VLOOKUP(B23,RMS!B:D,3,FALSE)</f>
        <v>339741.84744355897</v>
      </c>
      <c r="J23" s="21">
        <f>VLOOKUP(B23,RMS!B:E,4,FALSE)</f>
        <v>241260.05012485199</v>
      </c>
      <c r="K23" s="22">
        <f t="shared" si="1"/>
        <v>6.2456441053654999E-2</v>
      </c>
      <c r="L23" s="22">
        <f t="shared" si="2"/>
        <v>-1.5624851977918297E-2</v>
      </c>
      <c r="M23" s="34"/>
    </row>
    <row r="24" spans="1:13" x14ac:dyDescent="0.15">
      <c r="A24" s="60"/>
      <c r="B24" s="12">
        <v>35</v>
      </c>
      <c r="C24" s="57" t="s">
        <v>26</v>
      </c>
      <c r="D24" s="57"/>
      <c r="E24" s="15">
        <f>VLOOKUP(C24,RA!B28:D57,3,0)</f>
        <v>1049672.7712000001</v>
      </c>
      <c r="F24" s="25">
        <f>VLOOKUP(C24,RA!B28:I61,8,0)</f>
        <v>50494.8416</v>
      </c>
      <c r="G24" s="16">
        <f t="shared" si="0"/>
        <v>999177.92960000003</v>
      </c>
      <c r="H24" s="27">
        <f>RA!J28</f>
        <v>4.8105317185920402</v>
      </c>
      <c r="I24" s="20">
        <f>VLOOKUP(B24,RMS!B:D,3,FALSE)</f>
        <v>1049672.7682477899</v>
      </c>
      <c r="J24" s="21">
        <f>VLOOKUP(B24,RMS!B:E,4,FALSE)</f>
        <v>999177.92676194699</v>
      </c>
      <c r="K24" s="22">
        <f t="shared" si="1"/>
        <v>2.9522101394832134E-3</v>
      </c>
      <c r="L24" s="22">
        <f t="shared" si="2"/>
        <v>2.8380530420690775E-3</v>
      </c>
      <c r="M24" s="34"/>
    </row>
    <row r="25" spans="1:13" x14ac:dyDescent="0.15">
      <c r="A25" s="60"/>
      <c r="B25" s="12">
        <v>36</v>
      </c>
      <c r="C25" s="57" t="s">
        <v>27</v>
      </c>
      <c r="D25" s="57"/>
      <c r="E25" s="15">
        <f>VLOOKUP(C25,RA!B28:D58,3,0)</f>
        <v>733437.44429999997</v>
      </c>
      <c r="F25" s="25">
        <f>VLOOKUP(C25,RA!B29:I62,8,0)</f>
        <v>117850.996</v>
      </c>
      <c r="G25" s="16">
        <f t="shared" si="0"/>
        <v>615586.44829999993</v>
      </c>
      <c r="H25" s="27">
        <f>RA!J29</f>
        <v>16.06830915382</v>
      </c>
      <c r="I25" s="20">
        <f>VLOOKUP(B25,RMS!B:D,3,FALSE)</f>
        <v>733437.453625664</v>
      </c>
      <c r="J25" s="21">
        <f>VLOOKUP(B25,RMS!B:E,4,FALSE)</f>
        <v>615586.44066238205</v>
      </c>
      <c r="K25" s="22">
        <f t="shared" si="1"/>
        <v>-9.3256640248000622E-3</v>
      </c>
      <c r="L25" s="22">
        <f t="shared" si="2"/>
        <v>7.637617876753211E-3</v>
      </c>
      <c r="M25" s="34"/>
    </row>
    <row r="26" spans="1:13" x14ac:dyDescent="0.15">
      <c r="A26" s="60"/>
      <c r="B26" s="12">
        <v>37</v>
      </c>
      <c r="C26" s="57" t="s">
        <v>28</v>
      </c>
      <c r="D26" s="57"/>
      <c r="E26" s="15">
        <f>VLOOKUP(C26,RA!B30:D59,3,0)</f>
        <v>1397377.6</v>
      </c>
      <c r="F26" s="25">
        <f>VLOOKUP(C26,RA!B30:I63,8,0)</f>
        <v>181176.25820000001</v>
      </c>
      <c r="G26" s="16">
        <f t="shared" si="0"/>
        <v>1216201.3418000001</v>
      </c>
      <c r="H26" s="27">
        <f>RA!J30</f>
        <v>12.965447435252999</v>
      </c>
      <c r="I26" s="20">
        <f>VLOOKUP(B26,RMS!B:D,3,FALSE)</f>
        <v>1397377.5912003301</v>
      </c>
      <c r="J26" s="21">
        <f>VLOOKUP(B26,RMS!B:E,4,FALSE)</f>
        <v>1216201.33665503</v>
      </c>
      <c r="K26" s="22">
        <f t="shared" si="1"/>
        <v>8.7996700312942266E-3</v>
      </c>
      <c r="L26" s="22">
        <f t="shared" si="2"/>
        <v>5.1449700258672237E-3</v>
      </c>
      <c r="M26" s="34"/>
    </row>
    <row r="27" spans="1:13" x14ac:dyDescent="0.15">
      <c r="A27" s="60"/>
      <c r="B27" s="12">
        <v>38</v>
      </c>
      <c r="C27" s="57" t="s">
        <v>29</v>
      </c>
      <c r="D27" s="57"/>
      <c r="E27" s="15">
        <f>VLOOKUP(C27,RA!B30:D60,3,0)</f>
        <v>1227312.754</v>
      </c>
      <c r="F27" s="25">
        <f>VLOOKUP(C27,RA!B31:I64,8,0)</f>
        <v>23033.446499999998</v>
      </c>
      <c r="G27" s="16">
        <f t="shared" si="0"/>
        <v>1204279.3074999999</v>
      </c>
      <c r="H27" s="27">
        <f>RA!J31</f>
        <v>1.8767381358118</v>
      </c>
      <c r="I27" s="20">
        <f>VLOOKUP(B27,RMS!B:D,3,FALSE)</f>
        <v>1227312.6654787599</v>
      </c>
      <c r="J27" s="21">
        <f>VLOOKUP(B27,RMS!B:E,4,FALSE)</f>
        <v>1204279.23762035</v>
      </c>
      <c r="K27" s="22">
        <f t="shared" si="1"/>
        <v>8.852124004624784E-2</v>
      </c>
      <c r="L27" s="22">
        <f t="shared" si="2"/>
        <v>6.9879649905487895E-2</v>
      </c>
      <c r="M27" s="34"/>
    </row>
    <row r="28" spans="1:13" x14ac:dyDescent="0.15">
      <c r="A28" s="60"/>
      <c r="B28" s="12">
        <v>39</v>
      </c>
      <c r="C28" s="57" t="s">
        <v>30</v>
      </c>
      <c r="D28" s="57"/>
      <c r="E28" s="15">
        <f>VLOOKUP(C28,RA!B32:D61,3,0)</f>
        <v>145066.29819999999</v>
      </c>
      <c r="F28" s="25">
        <f>VLOOKUP(C28,RA!B32:I65,8,0)</f>
        <v>39035.883099999999</v>
      </c>
      <c r="G28" s="16">
        <f t="shared" si="0"/>
        <v>106030.41509999998</v>
      </c>
      <c r="H28" s="27">
        <f>RA!J32</f>
        <v>26.908995117654399</v>
      </c>
      <c r="I28" s="20">
        <f>VLOOKUP(B28,RMS!B:D,3,FALSE)</f>
        <v>145066.212487543</v>
      </c>
      <c r="J28" s="21">
        <f>VLOOKUP(B28,RMS!B:E,4,FALSE)</f>
        <v>106030.42506989199</v>
      </c>
      <c r="K28" s="22">
        <f t="shared" si="1"/>
        <v>8.5712456988403574E-2</v>
      </c>
      <c r="L28" s="22">
        <f t="shared" si="2"/>
        <v>-9.9698920093942434E-3</v>
      </c>
      <c r="M28" s="34"/>
    </row>
    <row r="29" spans="1:13" x14ac:dyDescent="0.15">
      <c r="A29" s="60"/>
      <c r="B29" s="12">
        <v>40</v>
      </c>
      <c r="C29" s="57" t="s">
        <v>31</v>
      </c>
      <c r="D29" s="57"/>
      <c r="E29" s="15">
        <f>VLOOKUP(C29,RA!B32:D62,3,0)</f>
        <v>0</v>
      </c>
      <c r="F29" s="25">
        <f>VLOOKUP(C29,RA!B33:I66,8,0)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60"/>
      <c r="B30" s="12">
        <v>42</v>
      </c>
      <c r="C30" s="57" t="s">
        <v>32</v>
      </c>
      <c r="D30" s="57"/>
      <c r="E30" s="15">
        <f>VLOOKUP(C30,RA!B34:D64,3,0)</f>
        <v>350822.47120000003</v>
      </c>
      <c r="F30" s="25">
        <f>VLOOKUP(C30,RA!B34:I68,8,0)</f>
        <v>41220.570800000001</v>
      </c>
      <c r="G30" s="16">
        <f t="shared" si="0"/>
        <v>309601.90040000004</v>
      </c>
      <c r="H30" s="27">
        <f>RA!J34</f>
        <v>0</v>
      </c>
      <c r="I30" s="20">
        <f>VLOOKUP(B30,RMS!B:D,3,FALSE)</f>
        <v>350822.47080000001</v>
      </c>
      <c r="J30" s="21">
        <f>VLOOKUP(B30,RMS!B:E,4,FALSE)</f>
        <v>309601.90169999999</v>
      </c>
      <c r="K30" s="22">
        <f t="shared" si="1"/>
        <v>4.0000001899898052E-4</v>
      </c>
      <c r="L30" s="22">
        <f t="shared" si="2"/>
        <v>-1.2999999453313649E-3</v>
      </c>
      <c r="M30" s="34"/>
    </row>
    <row r="31" spans="1:13" x14ac:dyDescent="0.15">
      <c r="A31" s="60"/>
      <c r="B31" s="12">
        <v>71</v>
      </c>
      <c r="C31" s="57" t="s">
        <v>36</v>
      </c>
      <c r="D31" s="57"/>
      <c r="E31" s="15">
        <f>VLOOKUP(C31,RA!B35:D65,3,0)</f>
        <v>0</v>
      </c>
      <c r="F31" s="25">
        <f>VLOOKUP(C31,RA!B35:I69,8,0)</f>
        <v>0</v>
      </c>
      <c r="G31" s="16">
        <f t="shared" si="0"/>
        <v>0</v>
      </c>
      <c r="H31" s="27">
        <f>RA!J35</f>
        <v>11.7496951261428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60"/>
      <c r="B32" s="12">
        <v>72</v>
      </c>
      <c r="C32" s="57" t="s">
        <v>37</v>
      </c>
      <c r="D32" s="57"/>
      <c r="E32" s="15">
        <f>VLOOKUP(C32,RA!B36:D66,3,0)</f>
        <v>0</v>
      </c>
      <c r="F32" s="25">
        <f>VLOOKUP(C32,RA!B36:I70,8,0)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60"/>
      <c r="B33" s="12">
        <v>73</v>
      </c>
      <c r="C33" s="57" t="s">
        <v>38</v>
      </c>
      <c r="D33" s="57"/>
      <c r="E33" s="15">
        <f>VLOOKUP(C33,RA!B37:D67,3,0)</f>
        <v>0</v>
      </c>
      <c r="F33" s="25">
        <f>VLOOKUP(C33,RA!B37:I71,8,0)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60"/>
      <c r="B34" s="12">
        <v>75</v>
      </c>
      <c r="C34" s="57" t="s">
        <v>33</v>
      </c>
      <c r="D34" s="57"/>
      <c r="E34" s="15">
        <f>VLOOKUP(C34,RA!B8:D68,3,0)</f>
        <v>270301.79670000001</v>
      </c>
      <c r="F34" s="25">
        <f>VLOOKUP(C34,RA!B8:I72,8,0)</f>
        <v>16400.708299999998</v>
      </c>
      <c r="G34" s="16">
        <f t="shared" si="0"/>
        <v>253901.08840000001</v>
      </c>
      <c r="H34" s="27">
        <f>RA!J38</f>
        <v>0</v>
      </c>
      <c r="I34" s="20">
        <f>VLOOKUP(B34,RMS!B:D,3,FALSE)</f>
        <v>270301.79487179499</v>
      </c>
      <c r="J34" s="21">
        <f>VLOOKUP(B34,RMS!B:E,4,FALSE)</f>
        <v>253901.08846153799</v>
      </c>
      <c r="K34" s="22">
        <f t="shared" si="1"/>
        <v>1.8282050150446594E-3</v>
      </c>
      <c r="L34" s="22">
        <f t="shared" si="2"/>
        <v>-6.1537983128800988E-5</v>
      </c>
      <c r="M34" s="34"/>
    </row>
    <row r="35" spans="1:13" x14ac:dyDescent="0.15">
      <c r="A35" s="60"/>
      <c r="B35" s="12">
        <v>76</v>
      </c>
      <c r="C35" s="57" t="s">
        <v>34</v>
      </c>
      <c r="D35" s="57"/>
      <c r="E35" s="15">
        <f>VLOOKUP(C35,RA!B8:D69,3,0)</f>
        <v>875221.67700000003</v>
      </c>
      <c r="F35" s="25">
        <f>VLOOKUP(C35,RA!B8:I73,8,0)</f>
        <v>59180.126799999998</v>
      </c>
      <c r="G35" s="16">
        <f t="shared" si="0"/>
        <v>816041.55020000006</v>
      </c>
      <c r="H35" s="27">
        <f>RA!J39</f>
        <v>6.0675543041997102</v>
      </c>
      <c r="I35" s="20">
        <f>VLOOKUP(B35,RMS!B:D,3,FALSE)</f>
        <v>875221.661211111</v>
      </c>
      <c r="J35" s="21">
        <f>VLOOKUP(B35,RMS!B:E,4,FALSE)</f>
        <v>816041.54945812002</v>
      </c>
      <c r="K35" s="22">
        <f t="shared" si="1"/>
        <v>1.5788889024406672E-2</v>
      </c>
      <c r="L35" s="22">
        <f t="shared" si="2"/>
        <v>7.4188003782182932E-4</v>
      </c>
      <c r="M35" s="34"/>
    </row>
    <row r="36" spans="1:13" x14ac:dyDescent="0.15">
      <c r="A36" s="60"/>
      <c r="B36" s="12">
        <v>77</v>
      </c>
      <c r="C36" s="57" t="s">
        <v>39</v>
      </c>
      <c r="D36" s="57"/>
      <c r="E36" s="15">
        <f>VLOOKUP(C36,RA!B9:D70,3,0)</f>
        <v>0</v>
      </c>
      <c r="F36" s="25">
        <f>VLOOKUP(C36,RA!B9:I74,8,0)</f>
        <v>0</v>
      </c>
      <c r="G36" s="16">
        <f t="shared" si="0"/>
        <v>0</v>
      </c>
      <c r="H36" s="27">
        <f>RA!J40</f>
        <v>6.7617300114014398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60"/>
      <c r="B37" s="12">
        <v>78</v>
      </c>
      <c r="C37" s="57" t="s">
        <v>40</v>
      </c>
      <c r="D37" s="57"/>
      <c r="E37" s="15">
        <f>VLOOKUP(C37,RA!B10:D71,3,0)</f>
        <v>0</v>
      </c>
      <c r="F37" s="25">
        <f>VLOOKUP(C37,RA!B10:I75,8,0)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60"/>
      <c r="B38" s="12">
        <v>99</v>
      </c>
      <c r="C38" s="57" t="s">
        <v>35</v>
      </c>
      <c r="D38" s="57"/>
      <c r="E38" s="15">
        <f>VLOOKUP(C38,RA!B8:D72,3,0)</f>
        <v>22303.4869</v>
      </c>
      <c r="F38" s="25">
        <f>VLOOKUP(C38,RA!B8:I76,8,0)</f>
        <v>3539.4560999999999</v>
      </c>
      <c r="G38" s="16">
        <f t="shared" si="0"/>
        <v>18764.0308</v>
      </c>
      <c r="H38" s="27">
        <f>RA!J42</f>
        <v>0</v>
      </c>
      <c r="I38" s="20">
        <f>VLOOKUP(B38,RMS!B:D,3,FALSE)</f>
        <v>22303.486876938201</v>
      </c>
      <c r="J38" s="21">
        <f>VLOOKUP(B38,RMS!B:E,4,FALSE)</f>
        <v>18764.030179260299</v>
      </c>
      <c r="K38" s="22">
        <f t="shared" si="1"/>
        <v>2.3061798856360838E-5</v>
      </c>
      <c r="L38" s="22">
        <f t="shared" si="2"/>
        <v>6.2073970184428617E-4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3"/>
  <sheetViews>
    <sheetView workbookViewId="0">
      <selection activeCell="A8" sqref="A1:XFD1048576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37" t="s">
        <v>46</v>
      </c>
      <c r="W1" s="65"/>
    </row>
    <row r="2" spans="1:23" ht="12.75" x14ac:dyDescent="0.2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37"/>
      <c r="W2" s="65"/>
    </row>
    <row r="3" spans="1:23" ht="23.25" thickBot="1" x14ac:dyDescent="0.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38" t="s">
        <v>47</v>
      </c>
      <c r="W3" s="65"/>
    </row>
    <row r="4" spans="1:23" ht="12.75" thickTop="1" thickBot="1" x14ac:dyDescent="0.2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W4" s="65"/>
    </row>
    <row r="5" spans="1:23" ht="12.75" thickTop="1" thickBot="1" x14ac:dyDescent="0.25">
      <c r="A5" s="39"/>
      <c r="B5" s="40"/>
      <c r="C5" s="41"/>
      <c r="D5" s="42" t="s">
        <v>0</v>
      </c>
      <c r="E5" s="42" t="s">
        <v>59</v>
      </c>
      <c r="F5" s="42" t="s">
        <v>60</v>
      </c>
      <c r="G5" s="42" t="s">
        <v>48</v>
      </c>
      <c r="H5" s="42" t="s">
        <v>49</v>
      </c>
      <c r="I5" s="42" t="s">
        <v>1</v>
      </c>
      <c r="J5" s="42" t="s">
        <v>2</v>
      </c>
      <c r="K5" s="42" t="s">
        <v>50</v>
      </c>
      <c r="L5" s="42" t="s">
        <v>51</v>
      </c>
      <c r="M5" s="42" t="s">
        <v>52</v>
      </c>
      <c r="N5" s="42" t="s">
        <v>53</v>
      </c>
      <c r="O5" s="42" t="s">
        <v>54</v>
      </c>
      <c r="P5" s="42" t="s">
        <v>61</v>
      </c>
      <c r="Q5" s="42" t="s">
        <v>62</v>
      </c>
      <c r="R5" s="42" t="s">
        <v>55</v>
      </c>
      <c r="S5" s="42" t="s">
        <v>56</v>
      </c>
      <c r="T5" s="42" t="s">
        <v>57</v>
      </c>
      <c r="U5" s="43" t="s">
        <v>58</v>
      </c>
    </row>
    <row r="6" spans="1:23" ht="12" thickBot="1" x14ac:dyDescent="0.2">
      <c r="A6" s="44" t="s">
        <v>3</v>
      </c>
      <c r="B6" s="66" t="s">
        <v>4</v>
      </c>
      <c r="C6" s="67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</row>
    <row r="7" spans="1:23" ht="12" thickBot="1" x14ac:dyDescent="0.2">
      <c r="A7" s="68" t="s">
        <v>5</v>
      </c>
      <c r="B7" s="69"/>
      <c r="C7" s="70"/>
      <c r="D7" s="46">
        <v>28753928.52</v>
      </c>
      <c r="E7" s="46">
        <v>35195896</v>
      </c>
      <c r="F7" s="47">
        <v>81.696822038569493</v>
      </c>
      <c r="G7" s="46">
        <v>19707161.436299998</v>
      </c>
      <c r="H7" s="47">
        <v>45.905987592084799</v>
      </c>
      <c r="I7" s="46">
        <v>3312142.8076999998</v>
      </c>
      <c r="J7" s="47">
        <v>11.518922728754101</v>
      </c>
      <c r="K7" s="46">
        <v>2202007.4909000001</v>
      </c>
      <c r="L7" s="47">
        <v>11.173641105126199</v>
      </c>
      <c r="M7" s="47">
        <v>0.50414693019335199</v>
      </c>
      <c r="N7" s="46">
        <v>254934180.25889999</v>
      </c>
      <c r="O7" s="46">
        <v>920943623.27390003</v>
      </c>
      <c r="P7" s="46">
        <v>1097996</v>
      </c>
      <c r="Q7" s="46">
        <v>1271872</v>
      </c>
      <c r="R7" s="47">
        <v>-13.670872540633001</v>
      </c>
      <c r="S7" s="46">
        <v>26.1876441444231</v>
      </c>
      <c r="T7" s="46">
        <v>30.125584584140501</v>
      </c>
      <c r="U7" s="48">
        <v>-15.037398622036999</v>
      </c>
    </row>
    <row r="8" spans="1:23" ht="12" thickBot="1" x14ac:dyDescent="0.2">
      <c r="A8" s="71">
        <v>42044</v>
      </c>
      <c r="B8" s="61" t="s">
        <v>6</v>
      </c>
      <c r="C8" s="62"/>
      <c r="D8" s="49">
        <v>1322897.226</v>
      </c>
      <c r="E8" s="49">
        <v>1790632</v>
      </c>
      <c r="F8" s="50">
        <v>73.878788383095994</v>
      </c>
      <c r="G8" s="49">
        <v>798557.52260000003</v>
      </c>
      <c r="H8" s="50">
        <v>65.660855800696496</v>
      </c>
      <c r="I8" s="49">
        <v>295512.64250000002</v>
      </c>
      <c r="J8" s="50">
        <v>22.338291795616801</v>
      </c>
      <c r="K8" s="49">
        <v>30471.7853</v>
      </c>
      <c r="L8" s="50">
        <v>3.8158535155724</v>
      </c>
      <c r="M8" s="50">
        <v>8.6979103649696601</v>
      </c>
      <c r="N8" s="49">
        <v>11877475.9904</v>
      </c>
      <c r="O8" s="49">
        <v>38890731.639700003</v>
      </c>
      <c r="P8" s="49">
        <v>41161</v>
      </c>
      <c r="Q8" s="49">
        <v>47925</v>
      </c>
      <c r="R8" s="50">
        <v>-14.113719353156</v>
      </c>
      <c r="S8" s="49">
        <v>32.1395793591021</v>
      </c>
      <c r="T8" s="49">
        <v>33.517466647887296</v>
      </c>
      <c r="U8" s="51">
        <v>-4.2871976430987004</v>
      </c>
    </row>
    <row r="9" spans="1:23" ht="12" customHeight="1" thickBot="1" x14ac:dyDescent="0.2">
      <c r="A9" s="72"/>
      <c r="B9" s="61" t="s">
        <v>7</v>
      </c>
      <c r="C9" s="62"/>
      <c r="D9" s="49">
        <v>153749.3315</v>
      </c>
      <c r="E9" s="49">
        <v>522485</v>
      </c>
      <c r="F9" s="50">
        <v>29.426554159449601</v>
      </c>
      <c r="G9" s="49">
        <v>193628.9614</v>
      </c>
      <c r="H9" s="50">
        <v>-20.595901362924899</v>
      </c>
      <c r="I9" s="49">
        <v>32230.597900000001</v>
      </c>
      <c r="J9" s="50">
        <v>20.9630816508623</v>
      </c>
      <c r="K9" s="49">
        <v>35244.021000000001</v>
      </c>
      <c r="L9" s="50">
        <v>18.2018334164344</v>
      </c>
      <c r="M9" s="50">
        <v>-8.5501682682575006E-2</v>
      </c>
      <c r="N9" s="49">
        <v>1348235.8188</v>
      </c>
      <c r="O9" s="49">
        <v>4959248.2602000004</v>
      </c>
      <c r="P9" s="49">
        <v>8057</v>
      </c>
      <c r="Q9" s="49">
        <v>8897</v>
      </c>
      <c r="R9" s="50">
        <v>-9.4413847364280006</v>
      </c>
      <c r="S9" s="49">
        <v>19.082702184435899</v>
      </c>
      <c r="T9" s="49">
        <v>19.812300337192301</v>
      </c>
      <c r="U9" s="51">
        <v>-3.8233482119292801</v>
      </c>
    </row>
    <row r="10" spans="1:23" ht="12" thickBot="1" x14ac:dyDescent="0.2">
      <c r="A10" s="72"/>
      <c r="B10" s="61" t="s">
        <v>8</v>
      </c>
      <c r="C10" s="62"/>
      <c r="D10" s="49">
        <v>319012.26439999999</v>
      </c>
      <c r="E10" s="49">
        <v>337039</v>
      </c>
      <c r="F10" s="50">
        <v>94.651439269639397</v>
      </c>
      <c r="G10" s="49">
        <v>242843.20850000001</v>
      </c>
      <c r="H10" s="50">
        <v>31.365528552551702</v>
      </c>
      <c r="I10" s="49">
        <v>62505.157800000001</v>
      </c>
      <c r="J10" s="50">
        <v>19.5933400609409</v>
      </c>
      <c r="K10" s="49">
        <v>57760.639900000002</v>
      </c>
      <c r="L10" s="50">
        <v>23.785157615391999</v>
      </c>
      <c r="M10" s="50">
        <v>8.2141020394062E-2</v>
      </c>
      <c r="N10" s="49">
        <v>2455624.2096000002</v>
      </c>
      <c r="O10" s="49">
        <v>7834198.5176999997</v>
      </c>
      <c r="P10" s="49">
        <v>108407</v>
      </c>
      <c r="Q10" s="49">
        <v>127881</v>
      </c>
      <c r="R10" s="50">
        <v>-15.228219985768</v>
      </c>
      <c r="S10" s="49">
        <v>2.9427275397345198</v>
      </c>
      <c r="T10" s="49">
        <v>2.6460712357582401</v>
      </c>
      <c r="U10" s="51">
        <v>10.0809979847145</v>
      </c>
    </row>
    <row r="11" spans="1:23" ht="12" thickBot="1" x14ac:dyDescent="0.2">
      <c r="A11" s="72"/>
      <c r="B11" s="61" t="s">
        <v>9</v>
      </c>
      <c r="C11" s="62"/>
      <c r="D11" s="49">
        <v>88462.833499999993</v>
      </c>
      <c r="E11" s="49">
        <v>141955</v>
      </c>
      <c r="F11" s="50">
        <v>62.317518579831599</v>
      </c>
      <c r="G11" s="49">
        <v>117615.9635</v>
      </c>
      <c r="H11" s="50">
        <v>-24.786711882014199</v>
      </c>
      <c r="I11" s="49">
        <v>20544.855</v>
      </c>
      <c r="J11" s="50">
        <v>23.224278702309501</v>
      </c>
      <c r="K11" s="49">
        <v>22581.264599999999</v>
      </c>
      <c r="L11" s="50">
        <v>19.199149441988801</v>
      </c>
      <c r="M11" s="50">
        <v>-9.0181379832907999E-2</v>
      </c>
      <c r="N11" s="49">
        <v>1012733.0192</v>
      </c>
      <c r="O11" s="49">
        <v>3398620.1885000002</v>
      </c>
      <c r="P11" s="49">
        <v>3972</v>
      </c>
      <c r="Q11" s="49">
        <v>4673</v>
      </c>
      <c r="R11" s="50">
        <v>-15.001069976460499</v>
      </c>
      <c r="S11" s="49">
        <v>22.271609642497499</v>
      </c>
      <c r="T11" s="49">
        <v>22.0921502032955</v>
      </c>
      <c r="U11" s="51">
        <v>0.80577669096495996</v>
      </c>
    </row>
    <row r="12" spans="1:23" ht="12" thickBot="1" x14ac:dyDescent="0.2">
      <c r="A12" s="72"/>
      <c r="B12" s="61" t="s">
        <v>10</v>
      </c>
      <c r="C12" s="62"/>
      <c r="D12" s="49">
        <v>297287.90730000002</v>
      </c>
      <c r="E12" s="49">
        <v>414179</v>
      </c>
      <c r="F12" s="50">
        <v>71.777638967692695</v>
      </c>
      <c r="G12" s="49">
        <v>298045.74530000001</v>
      </c>
      <c r="H12" s="50">
        <v>-0.25426902143400598</v>
      </c>
      <c r="I12" s="49">
        <v>43530.056400000001</v>
      </c>
      <c r="J12" s="50">
        <v>14.642390534934499</v>
      </c>
      <c r="K12" s="49">
        <v>18919.277099999999</v>
      </c>
      <c r="L12" s="50">
        <v>6.3477762720473203</v>
      </c>
      <c r="M12" s="50">
        <v>1.3008308493985701</v>
      </c>
      <c r="N12" s="49">
        <v>3491908.7623999999</v>
      </c>
      <c r="O12" s="49">
        <v>14935679.202099999</v>
      </c>
      <c r="P12" s="49">
        <v>2312</v>
      </c>
      <c r="Q12" s="49">
        <v>3215</v>
      </c>
      <c r="R12" s="50">
        <v>-28.087091757387299</v>
      </c>
      <c r="S12" s="49">
        <v>128.58473499134899</v>
      </c>
      <c r="T12" s="49">
        <v>137.65262457231699</v>
      </c>
      <c r="U12" s="51">
        <v>-7.05207315750026</v>
      </c>
    </row>
    <row r="13" spans="1:23" ht="12" thickBot="1" x14ac:dyDescent="0.2">
      <c r="A13" s="72"/>
      <c r="B13" s="61" t="s">
        <v>11</v>
      </c>
      <c r="C13" s="62"/>
      <c r="D13" s="49">
        <v>430556.68699999998</v>
      </c>
      <c r="E13" s="49">
        <v>485946</v>
      </c>
      <c r="F13" s="50">
        <v>88.601755544854797</v>
      </c>
      <c r="G13" s="49">
        <v>520651.71740000002</v>
      </c>
      <c r="H13" s="50">
        <v>-17.304279884048299</v>
      </c>
      <c r="I13" s="49">
        <v>73533.197499999995</v>
      </c>
      <c r="J13" s="50">
        <v>17.078633248587799</v>
      </c>
      <c r="K13" s="49">
        <v>70875.496599999999</v>
      </c>
      <c r="L13" s="50">
        <v>13.6128421805528</v>
      </c>
      <c r="M13" s="50">
        <v>3.7498162658376001E-2</v>
      </c>
      <c r="N13" s="49">
        <v>4183156.6143999998</v>
      </c>
      <c r="O13" s="49">
        <v>15978147.0063</v>
      </c>
      <c r="P13" s="49">
        <v>13444</v>
      </c>
      <c r="Q13" s="49">
        <v>15488</v>
      </c>
      <c r="R13" s="50">
        <v>-13.197314049586801</v>
      </c>
      <c r="S13" s="49">
        <v>32.0259362540911</v>
      </c>
      <c r="T13" s="49">
        <v>34.352172565857401</v>
      </c>
      <c r="U13" s="51">
        <v>-7.2636012677669299</v>
      </c>
    </row>
    <row r="14" spans="1:23" ht="12" thickBot="1" x14ac:dyDescent="0.2">
      <c r="A14" s="72"/>
      <c r="B14" s="61" t="s">
        <v>12</v>
      </c>
      <c r="C14" s="62"/>
      <c r="D14" s="49">
        <v>258178.19440000001</v>
      </c>
      <c r="E14" s="49">
        <v>188012</v>
      </c>
      <c r="F14" s="50">
        <v>137.32006169818899</v>
      </c>
      <c r="G14" s="49">
        <v>160002.45569999999</v>
      </c>
      <c r="H14" s="50">
        <v>61.358894943510599</v>
      </c>
      <c r="I14" s="49">
        <v>43617.121899999998</v>
      </c>
      <c r="J14" s="50">
        <v>16.894192788575801</v>
      </c>
      <c r="K14" s="49">
        <v>19658.397799999999</v>
      </c>
      <c r="L14" s="50">
        <v>12.2863100531775</v>
      </c>
      <c r="M14" s="50">
        <v>1.21875263405241</v>
      </c>
      <c r="N14" s="49">
        <v>2632256.2686000001</v>
      </c>
      <c r="O14" s="49">
        <v>9191425.2894000001</v>
      </c>
      <c r="P14" s="49">
        <v>3001</v>
      </c>
      <c r="Q14" s="49">
        <v>4101</v>
      </c>
      <c r="R14" s="50">
        <v>-26.8227261643502</v>
      </c>
      <c r="S14" s="49">
        <v>86.030721226257896</v>
      </c>
      <c r="T14" s="49">
        <v>91.640582930992394</v>
      </c>
      <c r="U14" s="51">
        <v>-6.5207656343840004</v>
      </c>
    </row>
    <row r="15" spans="1:23" ht="12" thickBot="1" x14ac:dyDescent="0.2">
      <c r="A15" s="72"/>
      <c r="B15" s="61" t="s">
        <v>13</v>
      </c>
      <c r="C15" s="62"/>
      <c r="D15" s="49">
        <v>195004.19270000001</v>
      </c>
      <c r="E15" s="49">
        <v>148049</v>
      </c>
      <c r="F15" s="50">
        <v>131.71598099277901</v>
      </c>
      <c r="G15" s="49">
        <v>128060.421</v>
      </c>
      <c r="H15" s="50">
        <v>52.275145729842599</v>
      </c>
      <c r="I15" s="49">
        <v>7240.3284000000003</v>
      </c>
      <c r="J15" s="50">
        <v>3.7129090917233398</v>
      </c>
      <c r="K15" s="49">
        <v>13939.9614</v>
      </c>
      <c r="L15" s="50">
        <v>10.885456483076799</v>
      </c>
      <c r="M15" s="50">
        <v>-0.48060628058840998</v>
      </c>
      <c r="N15" s="49">
        <v>2153940.7825000002</v>
      </c>
      <c r="O15" s="49">
        <v>7413466.3130999999</v>
      </c>
      <c r="P15" s="49">
        <v>6981</v>
      </c>
      <c r="Q15" s="49">
        <v>8432</v>
      </c>
      <c r="R15" s="50">
        <v>-17.2082542694497</v>
      </c>
      <c r="S15" s="49">
        <v>27.933561481163199</v>
      </c>
      <c r="T15" s="49">
        <v>30.408963057400399</v>
      </c>
      <c r="U15" s="51">
        <v>-8.8617471062775</v>
      </c>
    </row>
    <row r="16" spans="1:23" ht="12" thickBot="1" x14ac:dyDescent="0.2">
      <c r="A16" s="72"/>
      <c r="B16" s="61" t="s">
        <v>14</v>
      </c>
      <c r="C16" s="62"/>
      <c r="D16" s="49">
        <v>1178514.7637</v>
      </c>
      <c r="E16" s="49">
        <v>1195381</v>
      </c>
      <c r="F16" s="50">
        <v>98.589049324023094</v>
      </c>
      <c r="G16" s="49">
        <v>976347.19220000005</v>
      </c>
      <c r="H16" s="50">
        <v>20.706524596486702</v>
      </c>
      <c r="I16" s="49">
        <v>60203.907399999996</v>
      </c>
      <c r="J16" s="50">
        <v>5.1084559357565604</v>
      </c>
      <c r="K16" s="49">
        <v>76339.901500000007</v>
      </c>
      <c r="L16" s="50">
        <v>7.81892979360995</v>
      </c>
      <c r="M16" s="50">
        <v>-0.21137038145117301</v>
      </c>
      <c r="N16" s="49">
        <v>10561833.322899999</v>
      </c>
      <c r="O16" s="49">
        <v>36742468.060000002</v>
      </c>
      <c r="P16" s="49">
        <v>51632</v>
      </c>
      <c r="Q16" s="49">
        <v>60409</v>
      </c>
      <c r="R16" s="50">
        <v>-14.529291992915001</v>
      </c>
      <c r="S16" s="49">
        <v>22.8252781937558</v>
      </c>
      <c r="T16" s="49">
        <v>24.750538830306699</v>
      </c>
      <c r="U16" s="51">
        <v>-8.4347740264458793</v>
      </c>
    </row>
    <row r="17" spans="1:21" ht="12" thickBot="1" x14ac:dyDescent="0.2">
      <c r="A17" s="72"/>
      <c r="B17" s="61" t="s">
        <v>15</v>
      </c>
      <c r="C17" s="62"/>
      <c r="D17" s="49">
        <v>2270351.5890000002</v>
      </c>
      <c r="E17" s="49">
        <v>1554527</v>
      </c>
      <c r="F17" s="50">
        <v>146.04774243226399</v>
      </c>
      <c r="G17" s="49">
        <v>1253492.4550999999</v>
      </c>
      <c r="H17" s="50">
        <v>81.1220785384686</v>
      </c>
      <c r="I17" s="49">
        <v>121615.72199999999</v>
      </c>
      <c r="J17" s="50">
        <v>5.3566911217291597</v>
      </c>
      <c r="K17" s="49">
        <v>-24831.8302</v>
      </c>
      <c r="L17" s="50">
        <v>-1.9810115409126201</v>
      </c>
      <c r="M17" s="50">
        <v>-5.8975738405298896</v>
      </c>
      <c r="N17" s="49">
        <v>12642553.8824</v>
      </c>
      <c r="O17" s="49">
        <v>40447276.4551</v>
      </c>
      <c r="P17" s="49">
        <v>17265</v>
      </c>
      <c r="Q17" s="49">
        <v>19002</v>
      </c>
      <c r="R17" s="50">
        <v>-9.1411430375750005</v>
      </c>
      <c r="S17" s="49">
        <v>131.50023683753301</v>
      </c>
      <c r="T17" s="49">
        <v>96.6089755131039</v>
      </c>
      <c r="U17" s="51">
        <v>26.533230786144198</v>
      </c>
    </row>
    <row r="18" spans="1:21" ht="12" thickBot="1" x14ac:dyDescent="0.2">
      <c r="A18" s="72"/>
      <c r="B18" s="61" t="s">
        <v>16</v>
      </c>
      <c r="C18" s="62"/>
      <c r="D18" s="49">
        <v>5126254.0109000001</v>
      </c>
      <c r="E18" s="49">
        <v>6188742</v>
      </c>
      <c r="F18" s="50">
        <v>82.831923045103494</v>
      </c>
      <c r="G18" s="49">
        <v>2536882.4468</v>
      </c>
      <c r="H18" s="50">
        <v>102.06904018616299</v>
      </c>
      <c r="I18" s="49">
        <v>698077.44110000005</v>
      </c>
      <c r="J18" s="50">
        <v>13.6176911954747</v>
      </c>
      <c r="K18" s="49">
        <v>327291.97509999998</v>
      </c>
      <c r="L18" s="50">
        <v>12.9013457250588</v>
      </c>
      <c r="M18" s="50">
        <v>1.1328889621773099</v>
      </c>
      <c r="N18" s="49">
        <v>44944107.088699996</v>
      </c>
      <c r="O18" s="49">
        <v>118825488.80769999</v>
      </c>
      <c r="P18" s="49">
        <v>117131</v>
      </c>
      <c r="Q18" s="49">
        <v>154399</v>
      </c>
      <c r="R18" s="50">
        <v>-24.137462030194499</v>
      </c>
      <c r="S18" s="49">
        <v>43.7651348566989</v>
      </c>
      <c r="T18" s="49">
        <v>60.1978002130843</v>
      </c>
      <c r="U18" s="51">
        <v>-37.547388829467103</v>
      </c>
    </row>
    <row r="19" spans="1:21" ht="12" thickBot="1" x14ac:dyDescent="0.2">
      <c r="A19" s="72"/>
      <c r="B19" s="61" t="s">
        <v>17</v>
      </c>
      <c r="C19" s="62"/>
      <c r="D19" s="49">
        <v>834000.25490000006</v>
      </c>
      <c r="E19" s="49">
        <v>1014866</v>
      </c>
      <c r="F19" s="50">
        <v>82.178361961086495</v>
      </c>
      <c r="G19" s="49">
        <v>823799.34310000006</v>
      </c>
      <c r="H19" s="50">
        <v>1.2382762726677501</v>
      </c>
      <c r="I19" s="49">
        <v>85161.728900000002</v>
      </c>
      <c r="J19" s="50">
        <v>10.2112353563023</v>
      </c>
      <c r="K19" s="49">
        <v>116416.9014</v>
      </c>
      <c r="L19" s="50">
        <v>14.1317060246634</v>
      </c>
      <c r="M19" s="50">
        <v>-0.26847624463573</v>
      </c>
      <c r="N19" s="49">
        <v>7352049.0055</v>
      </c>
      <c r="O19" s="49">
        <v>32088838.354499999</v>
      </c>
      <c r="P19" s="49">
        <v>16586</v>
      </c>
      <c r="Q19" s="49">
        <v>20604</v>
      </c>
      <c r="R19" s="50">
        <v>-19.501067753834199</v>
      </c>
      <c r="S19" s="49">
        <v>50.283386886530799</v>
      </c>
      <c r="T19" s="49">
        <v>49.936568777907198</v>
      </c>
      <c r="U19" s="51">
        <v>0.68972702536174901</v>
      </c>
    </row>
    <row r="20" spans="1:21" ht="12" thickBot="1" x14ac:dyDescent="0.2">
      <c r="A20" s="72"/>
      <c r="B20" s="61" t="s">
        <v>18</v>
      </c>
      <c r="C20" s="62"/>
      <c r="D20" s="49">
        <v>1760595.4801</v>
      </c>
      <c r="E20" s="49">
        <v>2980098</v>
      </c>
      <c r="F20" s="50">
        <v>59.078442390149597</v>
      </c>
      <c r="G20" s="49">
        <v>866360.87479999999</v>
      </c>
      <c r="H20" s="50">
        <v>103.217334867117</v>
      </c>
      <c r="I20" s="49">
        <v>113172.97809999999</v>
      </c>
      <c r="J20" s="50">
        <v>6.4281079543366699</v>
      </c>
      <c r="K20" s="49">
        <v>77212.534599999999</v>
      </c>
      <c r="L20" s="50">
        <v>8.9122831888991492</v>
      </c>
      <c r="M20" s="50">
        <v>0.465733234717566</v>
      </c>
      <c r="N20" s="49">
        <v>16650439.5726</v>
      </c>
      <c r="O20" s="49">
        <v>59883391.529299997</v>
      </c>
      <c r="P20" s="49">
        <v>50919</v>
      </c>
      <c r="Q20" s="49">
        <v>58757</v>
      </c>
      <c r="R20" s="50">
        <v>-13.3396871862076</v>
      </c>
      <c r="S20" s="49">
        <v>34.576395453563499</v>
      </c>
      <c r="T20" s="49">
        <v>33.951861076978098</v>
      </c>
      <c r="U20" s="51">
        <v>1.80624489161747</v>
      </c>
    </row>
    <row r="21" spans="1:21" ht="12" thickBot="1" x14ac:dyDescent="0.2">
      <c r="A21" s="72"/>
      <c r="B21" s="61" t="s">
        <v>19</v>
      </c>
      <c r="C21" s="62"/>
      <c r="D21" s="49">
        <v>614631.57460000005</v>
      </c>
      <c r="E21" s="49">
        <v>672665</v>
      </c>
      <c r="F21" s="50">
        <v>91.3726111214349</v>
      </c>
      <c r="G21" s="49">
        <v>609087.603</v>
      </c>
      <c r="H21" s="50">
        <v>0.91020923307150203</v>
      </c>
      <c r="I21" s="49">
        <v>91207.6149</v>
      </c>
      <c r="J21" s="50">
        <v>14.8393962609808</v>
      </c>
      <c r="K21" s="49">
        <v>64122.045299999998</v>
      </c>
      <c r="L21" s="50">
        <v>10.5275571172641</v>
      </c>
      <c r="M21" s="50">
        <v>0.42240651359884201</v>
      </c>
      <c r="N21" s="49">
        <v>5737523.7492000004</v>
      </c>
      <c r="O21" s="49">
        <v>19274919.239500001</v>
      </c>
      <c r="P21" s="49">
        <v>36225</v>
      </c>
      <c r="Q21" s="49">
        <v>44714</v>
      </c>
      <c r="R21" s="50">
        <v>-18.9851053361363</v>
      </c>
      <c r="S21" s="49">
        <v>16.967055199447898</v>
      </c>
      <c r="T21" s="49">
        <v>19.9649031690298</v>
      </c>
      <c r="U21" s="51">
        <v>-17.668640399540202</v>
      </c>
    </row>
    <row r="22" spans="1:21" ht="12" thickBot="1" x14ac:dyDescent="0.2">
      <c r="A22" s="72"/>
      <c r="B22" s="61" t="s">
        <v>20</v>
      </c>
      <c r="C22" s="62"/>
      <c r="D22" s="49">
        <v>1813185.8023000001</v>
      </c>
      <c r="E22" s="49">
        <v>2093740</v>
      </c>
      <c r="F22" s="50">
        <v>86.600332529349402</v>
      </c>
      <c r="G22" s="49">
        <v>1781437.4231</v>
      </c>
      <c r="H22" s="50">
        <v>1.7821776273652301</v>
      </c>
      <c r="I22" s="49">
        <v>240045.26190000001</v>
      </c>
      <c r="J22" s="50">
        <v>13.238867279652499</v>
      </c>
      <c r="K22" s="49">
        <v>219466.4614</v>
      </c>
      <c r="L22" s="50">
        <v>12.319627877699499</v>
      </c>
      <c r="M22" s="50">
        <v>9.3767404680995994E-2</v>
      </c>
      <c r="N22" s="49">
        <v>15241590.227600001</v>
      </c>
      <c r="O22" s="49">
        <v>52947159.929399997</v>
      </c>
      <c r="P22" s="49">
        <v>84455</v>
      </c>
      <c r="Q22" s="49">
        <v>94079</v>
      </c>
      <c r="R22" s="50">
        <v>-10.229700570796901</v>
      </c>
      <c r="S22" s="49">
        <v>21.469253475815499</v>
      </c>
      <c r="T22" s="49">
        <v>22.137539718747</v>
      </c>
      <c r="U22" s="51">
        <v>-3.1127595735189</v>
      </c>
    </row>
    <row r="23" spans="1:21" ht="12" thickBot="1" x14ac:dyDescent="0.2">
      <c r="A23" s="72"/>
      <c r="B23" s="61" t="s">
        <v>21</v>
      </c>
      <c r="C23" s="62"/>
      <c r="D23" s="49">
        <v>3312736.3256999999</v>
      </c>
      <c r="E23" s="49">
        <v>4409239</v>
      </c>
      <c r="F23" s="50">
        <v>75.131702447973495</v>
      </c>
      <c r="G23" s="49">
        <v>2372741.5707999999</v>
      </c>
      <c r="H23" s="50">
        <v>39.616398450972802</v>
      </c>
      <c r="I23" s="49">
        <v>324581.64309999999</v>
      </c>
      <c r="J23" s="50">
        <v>9.7979920883505294</v>
      </c>
      <c r="K23" s="49">
        <v>212635.23790000001</v>
      </c>
      <c r="L23" s="50">
        <v>8.9615843763510803</v>
      </c>
      <c r="M23" s="50">
        <v>0.52647155902093301</v>
      </c>
      <c r="N23" s="49">
        <v>32682060.8673</v>
      </c>
      <c r="O23" s="49">
        <v>126295819.3439</v>
      </c>
      <c r="P23" s="49">
        <v>96052</v>
      </c>
      <c r="Q23" s="49">
        <v>117693</v>
      </c>
      <c r="R23" s="50">
        <v>-18.387669615015302</v>
      </c>
      <c r="S23" s="49">
        <v>34.488988523924498</v>
      </c>
      <c r="T23" s="49">
        <v>46.221915088407997</v>
      </c>
      <c r="U23" s="51">
        <v>-34.019340858153797</v>
      </c>
    </row>
    <row r="24" spans="1:21" ht="12" thickBot="1" x14ac:dyDescent="0.2">
      <c r="A24" s="72"/>
      <c r="B24" s="61" t="s">
        <v>22</v>
      </c>
      <c r="C24" s="62"/>
      <c r="D24" s="49">
        <v>476017.29210000002</v>
      </c>
      <c r="E24" s="49">
        <v>664324</v>
      </c>
      <c r="F24" s="50">
        <v>71.654387332084895</v>
      </c>
      <c r="G24" s="49">
        <v>342207.85879999999</v>
      </c>
      <c r="H24" s="50">
        <v>39.101800224349503</v>
      </c>
      <c r="I24" s="49">
        <v>64891.4761</v>
      </c>
      <c r="J24" s="50">
        <v>13.6321678176279</v>
      </c>
      <c r="K24" s="49">
        <v>64406.8652</v>
      </c>
      <c r="L24" s="50">
        <v>18.820977819110201</v>
      </c>
      <c r="M24" s="50">
        <v>7.5242118754760001E-3</v>
      </c>
      <c r="N24" s="49">
        <v>3712731.1236</v>
      </c>
      <c r="O24" s="49">
        <v>13286828.375299999</v>
      </c>
      <c r="P24" s="49">
        <v>33575</v>
      </c>
      <c r="Q24" s="49">
        <v>36175</v>
      </c>
      <c r="R24" s="50">
        <v>-7.1872840359364298</v>
      </c>
      <c r="S24" s="49">
        <v>14.177730218912901</v>
      </c>
      <c r="T24" s="49">
        <v>14.8114453075328</v>
      </c>
      <c r="U24" s="51">
        <v>-4.4697922645938002</v>
      </c>
    </row>
    <row r="25" spans="1:21" ht="12" thickBot="1" x14ac:dyDescent="0.2">
      <c r="A25" s="72"/>
      <c r="B25" s="61" t="s">
        <v>23</v>
      </c>
      <c r="C25" s="62"/>
      <c r="D25" s="49">
        <v>492326.85930000001</v>
      </c>
      <c r="E25" s="49">
        <v>565684</v>
      </c>
      <c r="F25" s="50">
        <v>87.032134424873206</v>
      </c>
      <c r="G25" s="49">
        <v>357909.96240000002</v>
      </c>
      <c r="H25" s="50">
        <v>37.556064659014901</v>
      </c>
      <c r="I25" s="49">
        <v>47764.034699999997</v>
      </c>
      <c r="J25" s="50">
        <v>9.7016918329241406</v>
      </c>
      <c r="K25" s="49">
        <v>37131.587899999999</v>
      </c>
      <c r="L25" s="50">
        <v>10.374561146890301</v>
      </c>
      <c r="M25" s="50">
        <v>0.28634506093934098</v>
      </c>
      <c r="N25" s="49">
        <v>4366430.8901000004</v>
      </c>
      <c r="O25" s="49">
        <v>20080241.341800001</v>
      </c>
      <c r="P25" s="49">
        <v>20795</v>
      </c>
      <c r="Q25" s="49">
        <v>24170</v>
      </c>
      <c r="R25" s="50">
        <v>-13.963591228796</v>
      </c>
      <c r="S25" s="49">
        <v>23.675251709545599</v>
      </c>
      <c r="T25" s="49">
        <v>24.720894422838199</v>
      </c>
      <c r="U25" s="51">
        <v>-4.4166065312457796</v>
      </c>
    </row>
    <row r="26" spans="1:21" ht="12" thickBot="1" x14ac:dyDescent="0.2">
      <c r="A26" s="72"/>
      <c r="B26" s="61" t="s">
        <v>24</v>
      </c>
      <c r="C26" s="62"/>
      <c r="D26" s="49">
        <v>1398907.7212</v>
      </c>
      <c r="E26" s="49">
        <v>1529621</v>
      </c>
      <c r="F26" s="50">
        <v>91.454531625808002</v>
      </c>
      <c r="G26" s="49">
        <v>428198.00219999999</v>
      </c>
      <c r="H26" s="50">
        <v>226.69646145303801</v>
      </c>
      <c r="I26" s="49">
        <v>256292.8793</v>
      </c>
      <c r="J26" s="50">
        <v>18.320928208198701</v>
      </c>
      <c r="K26" s="49">
        <v>103383.4146</v>
      </c>
      <c r="L26" s="50">
        <v>24.143833943371</v>
      </c>
      <c r="M26" s="50">
        <v>1.47905217961334</v>
      </c>
      <c r="N26" s="49">
        <v>11129990.9373</v>
      </c>
      <c r="O26" s="49">
        <v>33799937.376999997</v>
      </c>
      <c r="P26" s="49">
        <v>66936</v>
      </c>
      <c r="Q26" s="49">
        <v>70279</v>
      </c>
      <c r="R26" s="50">
        <v>-4.7567552184863198</v>
      </c>
      <c r="S26" s="49">
        <v>20.899183118202501</v>
      </c>
      <c r="T26" s="49">
        <v>22.627756964384801</v>
      </c>
      <c r="U26" s="51">
        <v>-8.2710115338279309</v>
      </c>
    </row>
    <row r="27" spans="1:21" ht="12" thickBot="1" x14ac:dyDescent="0.2">
      <c r="A27" s="72"/>
      <c r="B27" s="61" t="s">
        <v>25</v>
      </c>
      <c r="C27" s="62"/>
      <c r="D27" s="49">
        <v>339741.90990000003</v>
      </c>
      <c r="E27" s="49">
        <v>465714</v>
      </c>
      <c r="F27" s="50">
        <v>72.950761604761695</v>
      </c>
      <c r="G27" s="49">
        <v>273686.84999999998</v>
      </c>
      <c r="H27" s="50">
        <v>24.135269889656801</v>
      </c>
      <c r="I27" s="49">
        <v>98481.875400000004</v>
      </c>
      <c r="J27" s="50">
        <v>28.987261368191898</v>
      </c>
      <c r="K27" s="49">
        <v>81747.719100000002</v>
      </c>
      <c r="L27" s="50">
        <v>29.869070837711099</v>
      </c>
      <c r="M27" s="50">
        <v>0.20470487108673299</v>
      </c>
      <c r="N27" s="49">
        <v>3229885.8679999998</v>
      </c>
      <c r="O27" s="49">
        <v>12280214.3287</v>
      </c>
      <c r="P27" s="49">
        <v>36658</v>
      </c>
      <c r="Q27" s="49">
        <v>39680</v>
      </c>
      <c r="R27" s="50">
        <v>-7.6159274193548399</v>
      </c>
      <c r="S27" s="49">
        <v>9.26787904140979</v>
      </c>
      <c r="T27" s="49">
        <v>9.7570478124999998</v>
      </c>
      <c r="U27" s="51">
        <v>-5.2781091434680798</v>
      </c>
    </row>
    <row r="28" spans="1:21" ht="12" thickBot="1" x14ac:dyDescent="0.2">
      <c r="A28" s="72"/>
      <c r="B28" s="61" t="s">
        <v>26</v>
      </c>
      <c r="C28" s="62"/>
      <c r="D28" s="49">
        <v>1049672.7712000001</v>
      </c>
      <c r="E28" s="49">
        <v>1419343</v>
      </c>
      <c r="F28" s="50">
        <v>73.954834821463194</v>
      </c>
      <c r="G28" s="49">
        <v>785325.25859999994</v>
      </c>
      <c r="H28" s="50">
        <v>33.6608952411963</v>
      </c>
      <c r="I28" s="49">
        <v>50494.8416</v>
      </c>
      <c r="J28" s="50">
        <v>4.8105317185920402</v>
      </c>
      <c r="K28" s="49">
        <v>70497.868499999997</v>
      </c>
      <c r="L28" s="50">
        <v>8.9769006826135502</v>
      </c>
      <c r="M28" s="50">
        <v>-0.283739456604989</v>
      </c>
      <c r="N28" s="49">
        <v>11278118.3627</v>
      </c>
      <c r="O28" s="49">
        <v>54154477.958300002</v>
      </c>
      <c r="P28" s="49">
        <v>38383</v>
      </c>
      <c r="Q28" s="49">
        <v>48570</v>
      </c>
      <c r="R28" s="50">
        <v>-20.973852172122701</v>
      </c>
      <c r="S28" s="49">
        <v>27.3473353099028</v>
      </c>
      <c r="T28" s="49">
        <v>32.312233858348797</v>
      </c>
      <c r="U28" s="51">
        <v>-18.154962785892</v>
      </c>
    </row>
    <row r="29" spans="1:21" ht="12" thickBot="1" x14ac:dyDescent="0.2">
      <c r="A29" s="72"/>
      <c r="B29" s="61" t="s">
        <v>27</v>
      </c>
      <c r="C29" s="62"/>
      <c r="D29" s="49">
        <v>733437.44429999997</v>
      </c>
      <c r="E29" s="49">
        <v>921987</v>
      </c>
      <c r="F29" s="50">
        <v>79.5496513833709</v>
      </c>
      <c r="G29" s="49">
        <v>1007940.0053</v>
      </c>
      <c r="H29" s="50">
        <v>-27.2340178538998</v>
      </c>
      <c r="I29" s="49">
        <v>117850.996</v>
      </c>
      <c r="J29" s="50">
        <v>16.06830915382</v>
      </c>
      <c r="K29" s="49">
        <v>206126.25539999999</v>
      </c>
      <c r="L29" s="50">
        <v>20.450250443095499</v>
      </c>
      <c r="M29" s="50">
        <v>-0.42825820140523502</v>
      </c>
      <c r="N29" s="49">
        <v>6810610.7770999996</v>
      </c>
      <c r="O29" s="49">
        <v>28658692.597800002</v>
      </c>
      <c r="P29" s="49">
        <v>100705</v>
      </c>
      <c r="Q29" s="49">
        <v>105691</v>
      </c>
      <c r="R29" s="50">
        <v>-4.7175256171291799</v>
      </c>
      <c r="S29" s="49">
        <v>7.2830290879300899</v>
      </c>
      <c r="T29" s="49">
        <v>7.4716022707704504</v>
      </c>
      <c r="U29" s="51">
        <v>-2.5892136439888298</v>
      </c>
    </row>
    <row r="30" spans="1:21" ht="12" thickBot="1" x14ac:dyDescent="0.2">
      <c r="A30" s="72"/>
      <c r="B30" s="61" t="s">
        <v>28</v>
      </c>
      <c r="C30" s="62"/>
      <c r="D30" s="49">
        <v>1397377.6</v>
      </c>
      <c r="E30" s="49">
        <v>1969440</v>
      </c>
      <c r="F30" s="50">
        <v>70.9530424892355</v>
      </c>
      <c r="G30" s="49">
        <v>858337.51800000004</v>
      </c>
      <c r="H30" s="50">
        <v>62.800480078746801</v>
      </c>
      <c r="I30" s="49">
        <v>181176.25820000001</v>
      </c>
      <c r="J30" s="50">
        <v>12.965447435252999</v>
      </c>
      <c r="K30" s="49">
        <v>128414.22719999999</v>
      </c>
      <c r="L30" s="50">
        <v>14.9608078998127</v>
      </c>
      <c r="M30" s="50">
        <v>0.41087371820433299</v>
      </c>
      <c r="N30" s="49">
        <v>11276909.680400001</v>
      </c>
      <c r="O30" s="49">
        <v>42742099.3345</v>
      </c>
      <c r="P30" s="49">
        <v>71020</v>
      </c>
      <c r="Q30" s="49">
        <v>78707</v>
      </c>
      <c r="R30" s="50">
        <v>-9.7666027164038791</v>
      </c>
      <c r="S30" s="49">
        <v>19.675832159954901</v>
      </c>
      <c r="T30" s="49">
        <v>20.715198870494401</v>
      </c>
      <c r="U30" s="51">
        <v>-5.2824536318966198</v>
      </c>
    </row>
    <row r="31" spans="1:21" ht="12" thickBot="1" x14ac:dyDescent="0.2">
      <c r="A31" s="72"/>
      <c r="B31" s="61" t="s">
        <v>29</v>
      </c>
      <c r="C31" s="62"/>
      <c r="D31" s="49">
        <v>1227312.754</v>
      </c>
      <c r="E31" s="49">
        <v>1296697</v>
      </c>
      <c r="F31" s="50">
        <v>94.649155045473194</v>
      </c>
      <c r="G31" s="49">
        <v>522108.05910000001</v>
      </c>
      <c r="H31" s="50">
        <v>135.06872430117599</v>
      </c>
      <c r="I31" s="49">
        <v>23033.446499999998</v>
      </c>
      <c r="J31" s="50">
        <v>1.8767381358118</v>
      </c>
      <c r="K31" s="49">
        <v>33635.3226</v>
      </c>
      <c r="L31" s="50">
        <v>6.4422147894020103</v>
      </c>
      <c r="M31" s="50">
        <v>-0.31520066645651901</v>
      </c>
      <c r="N31" s="49">
        <v>12798165.705700001</v>
      </c>
      <c r="O31" s="49">
        <v>72315495.196999997</v>
      </c>
      <c r="P31" s="49">
        <v>27156</v>
      </c>
      <c r="Q31" s="49">
        <v>32650</v>
      </c>
      <c r="R31" s="50">
        <v>-16.826952526799399</v>
      </c>
      <c r="S31" s="49">
        <v>45.194901826483999</v>
      </c>
      <c r="T31" s="49">
        <v>41.921317500765703</v>
      </c>
      <c r="U31" s="51">
        <v>7.2432601763060198</v>
      </c>
    </row>
    <row r="32" spans="1:21" ht="12" thickBot="1" x14ac:dyDescent="0.2">
      <c r="A32" s="72"/>
      <c r="B32" s="61" t="s">
        <v>30</v>
      </c>
      <c r="C32" s="62"/>
      <c r="D32" s="49">
        <v>145066.29819999999</v>
      </c>
      <c r="E32" s="49">
        <v>246415</v>
      </c>
      <c r="F32" s="50">
        <v>58.870725483432402</v>
      </c>
      <c r="G32" s="49">
        <v>189846.56400000001</v>
      </c>
      <c r="H32" s="50">
        <v>-23.587609307482602</v>
      </c>
      <c r="I32" s="49">
        <v>39035.883099999999</v>
      </c>
      <c r="J32" s="50">
        <v>26.908995117654399</v>
      </c>
      <c r="K32" s="49">
        <v>49260.7719</v>
      </c>
      <c r="L32" s="50">
        <v>25.947676303480499</v>
      </c>
      <c r="M32" s="50">
        <v>-0.20756655662555701</v>
      </c>
      <c r="N32" s="49">
        <v>1308305.2113999999</v>
      </c>
      <c r="O32" s="49">
        <v>5257812.7308</v>
      </c>
      <c r="P32" s="49">
        <v>26650</v>
      </c>
      <c r="Q32" s="49">
        <v>25554</v>
      </c>
      <c r="R32" s="50">
        <v>4.2889567191046298</v>
      </c>
      <c r="S32" s="49">
        <v>5.4433883001876202</v>
      </c>
      <c r="T32" s="49">
        <v>5.6870322845738404</v>
      </c>
      <c r="U32" s="51">
        <v>-4.4759618632723397</v>
      </c>
    </row>
    <row r="33" spans="1:21" ht="12" thickBot="1" x14ac:dyDescent="0.2">
      <c r="A33" s="72"/>
      <c r="B33" s="61" t="s">
        <v>31</v>
      </c>
      <c r="C33" s="62"/>
      <c r="D33" s="52"/>
      <c r="E33" s="52"/>
      <c r="F33" s="52"/>
      <c r="G33" s="49">
        <v>119.2312</v>
      </c>
      <c r="H33" s="52"/>
      <c r="I33" s="52"/>
      <c r="J33" s="52"/>
      <c r="K33" s="49">
        <v>23.2149</v>
      </c>
      <c r="L33" s="50">
        <v>19.470490945323</v>
      </c>
      <c r="M33" s="52"/>
      <c r="N33" s="49">
        <v>10.442500000000001</v>
      </c>
      <c r="O33" s="49">
        <v>34.889099999999999</v>
      </c>
      <c r="P33" s="52"/>
      <c r="Q33" s="52"/>
      <c r="R33" s="52"/>
      <c r="S33" s="52"/>
      <c r="T33" s="52"/>
      <c r="U33" s="53"/>
    </row>
    <row r="34" spans="1:21" ht="12" thickBot="1" x14ac:dyDescent="0.2">
      <c r="A34" s="72"/>
      <c r="B34" s="61" t="s">
        <v>70</v>
      </c>
      <c r="C34" s="62"/>
      <c r="D34" s="52"/>
      <c r="E34" s="52"/>
      <c r="F34" s="52"/>
      <c r="G34" s="49"/>
      <c r="H34" s="52"/>
      <c r="I34" s="52"/>
      <c r="J34" s="52"/>
      <c r="K34" s="49"/>
      <c r="L34" s="50"/>
      <c r="M34" s="52"/>
      <c r="N34" s="49"/>
      <c r="O34" s="49"/>
      <c r="P34" s="52"/>
      <c r="Q34" s="52"/>
      <c r="R34" s="52"/>
      <c r="S34" s="52"/>
      <c r="T34" s="52"/>
      <c r="U34" s="53"/>
    </row>
    <row r="35" spans="1:21" ht="12" thickBot="1" x14ac:dyDescent="0.2">
      <c r="A35" s="72"/>
      <c r="B35" s="61" t="s">
        <v>32</v>
      </c>
      <c r="C35" s="62"/>
      <c r="D35" s="49">
        <v>350822.47120000003</v>
      </c>
      <c r="E35" s="49">
        <v>467205</v>
      </c>
      <c r="F35" s="50">
        <v>75.089622585374698</v>
      </c>
      <c r="G35" s="49">
        <v>135724.8628</v>
      </c>
      <c r="H35" s="50">
        <v>158.48062319794801</v>
      </c>
      <c r="I35" s="49">
        <v>41220.570800000001</v>
      </c>
      <c r="J35" s="50">
        <v>11.7496951261428</v>
      </c>
      <c r="K35" s="49">
        <v>16509.3606</v>
      </c>
      <c r="L35" s="50">
        <v>12.1638440145839</v>
      </c>
      <c r="M35" s="50">
        <v>1.4967999548086699</v>
      </c>
      <c r="N35" s="49">
        <v>3015210.7533999998</v>
      </c>
      <c r="O35" s="49">
        <v>11550932.2851</v>
      </c>
      <c r="P35" s="49">
        <v>14184</v>
      </c>
      <c r="Q35" s="49">
        <v>15202</v>
      </c>
      <c r="R35" s="50">
        <v>-6.6964873043020701</v>
      </c>
      <c r="S35" s="49">
        <v>24.733676762549401</v>
      </c>
      <c r="T35" s="49">
        <v>25.613496211024898</v>
      </c>
      <c r="U35" s="51">
        <v>-3.5571720974687402</v>
      </c>
    </row>
    <row r="36" spans="1:21" ht="12" thickBot="1" x14ac:dyDescent="0.2">
      <c r="A36" s="72"/>
      <c r="B36" s="61" t="s">
        <v>36</v>
      </c>
      <c r="C36" s="62"/>
      <c r="D36" s="52"/>
      <c r="E36" s="49">
        <v>342162</v>
      </c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3"/>
    </row>
    <row r="37" spans="1:21" ht="12" thickBot="1" x14ac:dyDescent="0.2">
      <c r="A37" s="72"/>
      <c r="B37" s="61" t="s">
        <v>37</v>
      </c>
      <c r="C37" s="62"/>
      <c r="D37" s="52"/>
      <c r="E37" s="49">
        <v>287102</v>
      </c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3"/>
    </row>
    <row r="38" spans="1:21" ht="12" thickBot="1" x14ac:dyDescent="0.2">
      <c r="A38" s="72"/>
      <c r="B38" s="61" t="s">
        <v>38</v>
      </c>
      <c r="C38" s="62"/>
      <c r="D38" s="52"/>
      <c r="E38" s="49">
        <v>145619</v>
      </c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3"/>
    </row>
    <row r="39" spans="1:21" ht="12" customHeight="1" thickBot="1" x14ac:dyDescent="0.2">
      <c r="A39" s="72"/>
      <c r="B39" s="61" t="s">
        <v>33</v>
      </c>
      <c r="C39" s="62"/>
      <c r="D39" s="49">
        <v>270301.79670000001</v>
      </c>
      <c r="E39" s="49">
        <v>126757</v>
      </c>
      <c r="F39" s="50">
        <v>213.24407859132</v>
      </c>
      <c r="G39" s="49">
        <v>364399.99910000002</v>
      </c>
      <c r="H39" s="50">
        <v>-25.822777890341602</v>
      </c>
      <c r="I39" s="49">
        <v>16400.708299999998</v>
      </c>
      <c r="J39" s="50">
        <v>6.0675543041997102</v>
      </c>
      <c r="K39" s="49">
        <v>20278.593199999999</v>
      </c>
      <c r="L39" s="50">
        <v>5.5649267974984502</v>
      </c>
      <c r="M39" s="50">
        <v>-0.19123046957715001</v>
      </c>
      <c r="N39" s="49">
        <v>2733620.1904000002</v>
      </c>
      <c r="O39" s="49">
        <v>10005984.3084</v>
      </c>
      <c r="P39" s="49">
        <v>390</v>
      </c>
      <c r="Q39" s="49">
        <v>473</v>
      </c>
      <c r="R39" s="50">
        <v>-17.5475687103594</v>
      </c>
      <c r="S39" s="49">
        <v>693.08153000000004</v>
      </c>
      <c r="T39" s="49">
        <v>760.44433657505294</v>
      </c>
      <c r="U39" s="51">
        <v>-9.7193192516690896</v>
      </c>
    </row>
    <row r="40" spans="1:21" ht="12" thickBot="1" x14ac:dyDescent="0.2">
      <c r="A40" s="72"/>
      <c r="B40" s="61" t="s">
        <v>34</v>
      </c>
      <c r="C40" s="62"/>
      <c r="D40" s="49">
        <v>875221.67700000003</v>
      </c>
      <c r="E40" s="49">
        <v>394957</v>
      </c>
      <c r="F40" s="50">
        <v>221.59923156191701</v>
      </c>
      <c r="G40" s="49">
        <v>735418.7193</v>
      </c>
      <c r="H40" s="50">
        <v>19.0099808491508</v>
      </c>
      <c r="I40" s="49">
        <v>59180.126799999998</v>
      </c>
      <c r="J40" s="50">
        <v>6.7617300114014398</v>
      </c>
      <c r="K40" s="49">
        <v>48214.008600000001</v>
      </c>
      <c r="L40" s="50">
        <v>6.5559942023085798</v>
      </c>
      <c r="M40" s="50">
        <v>0.22744672178118799</v>
      </c>
      <c r="N40" s="49">
        <v>7984975.9833000004</v>
      </c>
      <c r="O40" s="49">
        <v>26793926.287</v>
      </c>
      <c r="P40" s="49">
        <v>3915</v>
      </c>
      <c r="Q40" s="49">
        <v>4392</v>
      </c>
      <c r="R40" s="50">
        <v>-10.860655737704899</v>
      </c>
      <c r="S40" s="49">
        <v>223.55598390804599</v>
      </c>
      <c r="T40" s="49">
        <v>234.73374758652099</v>
      </c>
      <c r="U40" s="51">
        <v>-4.99998411273691</v>
      </c>
    </row>
    <row r="41" spans="1:21" ht="12" thickBot="1" x14ac:dyDescent="0.2">
      <c r="A41" s="72"/>
      <c r="B41" s="61" t="s">
        <v>39</v>
      </c>
      <c r="C41" s="62"/>
      <c r="D41" s="52"/>
      <c r="E41" s="49">
        <v>158353</v>
      </c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3"/>
    </row>
    <row r="42" spans="1:21" ht="12" thickBot="1" x14ac:dyDescent="0.2">
      <c r="A42" s="72"/>
      <c r="B42" s="61" t="s">
        <v>40</v>
      </c>
      <c r="C42" s="62"/>
      <c r="D42" s="52"/>
      <c r="E42" s="49">
        <v>32334</v>
      </c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3"/>
    </row>
    <row r="43" spans="1:21" ht="12" thickBot="1" x14ac:dyDescent="0.2">
      <c r="A43" s="73"/>
      <c r="B43" s="61" t="s">
        <v>35</v>
      </c>
      <c r="C43" s="62"/>
      <c r="D43" s="54">
        <v>22303.4869</v>
      </c>
      <c r="E43" s="54">
        <v>24627</v>
      </c>
      <c r="F43" s="55">
        <v>90.565180086896504</v>
      </c>
      <c r="G43" s="54">
        <v>26383.641199999998</v>
      </c>
      <c r="H43" s="55">
        <v>-15.464712656871599</v>
      </c>
      <c r="I43" s="54">
        <v>3539.4560999999999</v>
      </c>
      <c r="J43" s="55">
        <v>15.8695190391956</v>
      </c>
      <c r="K43" s="54">
        <v>4274.2105000000001</v>
      </c>
      <c r="L43" s="55">
        <v>16.200229784810698</v>
      </c>
      <c r="M43" s="55">
        <v>-0.171904121240636</v>
      </c>
      <c r="N43" s="54">
        <v>321725.15090000001</v>
      </c>
      <c r="O43" s="54">
        <v>910068.12670000002</v>
      </c>
      <c r="P43" s="54">
        <v>29</v>
      </c>
      <c r="Q43" s="54">
        <v>60</v>
      </c>
      <c r="R43" s="55">
        <v>-51.6666666666667</v>
      </c>
      <c r="S43" s="54">
        <v>769.085755172414</v>
      </c>
      <c r="T43" s="54">
        <v>432.436285</v>
      </c>
      <c r="U43" s="56">
        <v>43.7726830731566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3:C43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138067</v>
      </c>
      <c r="D2" s="32">
        <v>1322899.12135641</v>
      </c>
      <c r="E2" s="32">
        <v>1027384.60538547</v>
      </c>
      <c r="F2" s="32">
        <v>295514.51597094</v>
      </c>
      <c r="G2" s="32">
        <v>1027384.60538547</v>
      </c>
      <c r="H2" s="32">
        <v>0.22338401409469499</v>
      </c>
    </row>
    <row r="3" spans="1:8" ht="14.25" x14ac:dyDescent="0.2">
      <c r="A3" s="32">
        <v>2</v>
      </c>
      <c r="B3" s="33">
        <v>13</v>
      </c>
      <c r="C3" s="32">
        <v>18579</v>
      </c>
      <c r="D3" s="32">
        <v>153749.45118686199</v>
      </c>
      <c r="E3" s="32">
        <v>121518.698445851</v>
      </c>
      <c r="F3" s="32">
        <v>32230.752741010499</v>
      </c>
      <c r="G3" s="32">
        <v>121518.698445851</v>
      </c>
      <c r="H3" s="32">
        <v>0.20963166042029199</v>
      </c>
    </row>
    <row r="4" spans="1:8" ht="14.25" x14ac:dyDescent="0.2">
      <c r="A4" s="32">
        <v>3</v>
      </c>
      <c r="B4" s="33">
        <v>14</v>
      </c>
      <c r="C4" s="32">
        <v>148437</v>
      </c>
      <c r="D4" s="32">
        <v>319014.06425384601</v>
      </c>
      <c r="E4" s="32">
        <v>256507.10652820501</v>
      </c>
      <c r="F4" s="32">
        <v>62506.957725640998</v>
      </c>
      <c r="G4" s="32">
        <v>256507.10652820501</v>
      </c>
      <c r="H4" s="32">
        <v>0.19593793731897299</v>
      </c>
    </row>
    <row r="5" spans="1:8" ht="14.25" x14ac:dyDescent="0.2">
      <c r="A5" s="32">
        <v>4</v>
      </c>
      <c r="B5" s="33">
        <v>15</v>
      </c>
      <c r="C5" s="32">
        <v>5178</v>
      </c>
      <c r="D5" s="32">
        <v>88462.902882905997</v>
      </c>
      <c r="E5" s="32">
        <v>67917.978811111097</v>
      </c>
      <c r="F5" s="32">
        <v>20544.9240717949</v>
      </c>
      <c r="G5" s="32">
        <v>67917.978811111097</v>
      </c>
      <c r="H5" s="32">
        <v>0.23224338567081801</v>
      </c>
    </row>
    <row r="6" spans="1:8" ht="14.25" x14ac:dyDescent="0.2">
      <c r="A6" s="32">
        <v>5</v>
      </c>
      <c r="B6" s="33">
        <v>16</v>
      </c>
      <c r="C6" s="32">
        <v>4026</v>
      </c>
      <c r="D6" s="32">
        <v>297287.90185726498</v>
      </c>
      <c r="E6" s="32">
        <v>253757.85089829101</v>
      </c>
      <c r="F6" s="32">
        <v>43530.050958974403</v>
      </c>
      <c r="G6" s="32">
        <v>253757.85089829101</v>
      </c>
      <c r="H6" s="32">
        <v>0.146423889727858</v>
      </c>
    </row>
    <row r="7" spans="1:8" ht="14.25" x14ac:dyDescent="0.2">
      <c r="A7" s="32">
        <v>6</v>
      </c>
      <c r="B7" s="33">
        <v>17</v>
      </c>
      <c r="C7" s="32">
        <v>26742</v>
      </c>
      <c r="D7" s="32">
        <v>430557.10002564098</v>
      </c>
      <c r="E7" s="32">
        <v>357023.48939914501</v>
      </c>
      <c r="F7" s="32">
        <v>73533.610626495705</v>
      </c>
      <c r="G7" s="32">
        <v>357023.48939914501</v>
      </c>
      <c r="H7" s="32">
        <v>0.17078712816979799</v>
      </c>
    </row>
    <row r="8" spans="1:8" ht="14.25" x14ac:dyDescent="0.2">
      <c r="A8" s="32">
        <v>7</v>
      </c>
      <c r="B8" s="33">
        <v>18</v>
      </c>
      <c r="C8" s="32">
        <v>145089</v>
      </c>
      <c r="D8" s="32">
        <v>258178.195605983</v>
      </c>
      <c r="E8" s="32">
        <v>214561.07927863201</v>
      </c>
      <c r="F8" s="32">
        <v>43617.116327350399</v>
      </c>
      <c r="G8" s="32">
        <v>214561.07927863201</v>
      </c>
      <c r="H8" s="32">
        <v>0.1689419055121</v>
      </c>
    </row>
    <row r="9" spans="1:8" ht="14.25" x14ac:dyDescent="0.2">
      <c r="A9" s="32">
        <v>8</v>
      </c>
      <c r="B9" s="33">
        <v>19</v>
      </c>
      <c r="C9" s="32">
        <v>24950</v>
      </c>
      <c r="D9" s="32">
        <v>195004.38993760699</v>
      </c>
      <c r="E9" s="32">
        <v>187763.864400855</v>
      </c>
      <c r="F9" s="32">
        <v>7240.5255367521404</v>
      </c>
      <c r="G9" s="32">
        <v>187763.864400855</v>
      </c>
      <c r="H9" s="32">
        <v>3.71300642978796E-2</v>
      </c>
    </row>
    <row r="10" spans="1:8" ht="14.25" x14ac:dyDescent="0.2">
      <c r="A10" s="32">
        <v>9</v>
      </c>
      <c r="B10" s="33">
        <v>21</v>
      </c>
      <c r="C10" s="32">
        <v>217508</v>
      </c>
      <c r="D10" s="32">
        <v>1178514.4440222201</v>
      </c>
      <c r="E10" s="32">
        <v>1118310.85639829</v>
      </c>
      <c r="F10" s="32">
        <v>60203.587623931599</v>
      </c>
      <c r="G10" s="32">
        <v>1118310.85639829</v>
      </c>
      <c r="H10" s="35">
        <v>5.1084301876232599E-2</v>
      </c>
    </row>
    <row r="11" spans="1:8" ht="14.25" x14ac:dyDescent="0.2">
      <c r="A11" s="32">
        <v>10</v>
      </c>
      <c r="B11" s="33">
        <v>22</v>
      </c>
      <c r="C11" s="32">
        <v>89486</v>
      </c>
      <c r="D11" s="32">
        <v>2270351.8044598298</v>
      </c>
      <c r="E11" s="32">
        <v>2148735.8671598299</v>
      </c>
      <c r="F11" s="32">
        <v>121615.93730000001</v>
      </c>
      <c r="G11" s="32">
        <v>2148735.8671598299</v>
      </c>
      <c r="H11" s="32">
        <v>5.3567000964828602E-2</v>
      </c>
    </row>
    <row r="12" spans="1:8" ht="14.25" x14ac:dyDescent="0.2">
      <c r="A12" s="32">
        <v>11</v>
      </c>
      <c r="B12" s="33">
        <v>23</v>
      </c>
      <c r="C12" s="32">
        <v>321454.44900000002</v>
      </c>
      <c r="D12" s="32">
        <v>5126254.2542205099</v>
      </c>
      <c r="E12" s="32">
        <v>4428176.5506888898</v>
      </c>
      <c r="F12" s="32">
        <v>698077.70353162405</v>
      </c>
      <c r="G12" s="32">
        <v>4428176.5506888898</v>
      </c>
      <c r="H12" s="32">
        <v>0.136176956684676</v>
      </c>
    </row>
    <row r="13" spans="1:8" ht="14.25" x14ac:dyDescent="0.2">
      <c r="A13" s="32">
        <v>12</v>
      </c>
      <c r="B13" s="33">
        <v>24</v>
      </c>
      <c r="C13" s="32">
        <v>44881.758000000002</v>
      </c>
      <c r="D13" s="32">
        <v>834000.21079401695</v>
      </c>
      <c r="E13" s="32">
        <v>748838.52725897403</v>
      </c>
      <c r="F13" s="32">
        <v>85161.683535042699</v>
      </c>
      <c r="G13" s="32">
        <v>748838.52725897403</v>
      </c>
      <c r="H13" s="32">
        <v>0.10211230456880099</v>
      </c>
    </row>
    <row r="14" spans="1:8" ht="14.25" x14ac:dyDescent="0.2">
      <c r="A14" s="32">
        <v>13</v>
      </c>
      <c r="B14" s="33">
        <v>25</v>
      </c>
      <c r="C14" s="32">
        <v>136615</v>
      </c>
      <c r="D14" s="32">
        <v>1760595.7548</v>
      </c>
      <c r="E14" s="32">
        <v>1647422.5020000001</v>
      </c>
      <c r="F14" s="32">
        <v>113173.2528</v>
      </c>
      <c r="G14" s="32">
        <v>1647422.5020000001</v>
      </c>
      <c r="H14" s="32">
        <v>6.4281225540530895E-2</v>
      </c>
    </row>
    <row r="15" spans="1:8" ht="14.25" x14ac:dyDescent="0.2">
      <c r="A15" s="32">
        <v>14</v>
      </c>
      <c r="B15" s="33">
        <v>26</v>
      </c>
      <c r="C15" s="32">
        <v>83963</v>
      </c>
      <c r="D15" s="32">
        <v>614631.39357556903</v>
      </c>
      <c r="E15" s="32">
        <v>523423.95953167701</v>
      </c>
      <c r="F15" s="32">
        <v>91207.434043892295</v>
      </c>
      <c r="G15" s="32">
        <v>523423.95953167701</v>
      </c>
      <c r="H15" s="32">
        <v>0.14839371206423499</v>
      </c>
    </row>
    <row r="16" spans="1:8" ht="14.25" x14ac:dyDescent="0.2">
      <c r="A16" s="32">
        <v>15</v>
      </c>
      <c r="B16" s="33">
        <v>27</v>
      </c>
      <c r="C16" s="32">
        <v>204824.95999999999</v>
      </c>
      <c r="D16" s="32">
        <v>1813187.4468</v>
      </c>
      <c r="E16" s="32">
        <v>1573140.5448</v>
      </c>
      <c r="F16" s="32">
        <v>240046.902</v>
      </c>
      <c r="G16" s="32">
        <v>1573140.5448</v>
      </c>
      <c r="H16" s="32">
        <v>0.13238945726413801</v>
      </c>
    </row>
    <row r="17" spans="1:8" ht="14.25" x14ac:dyDescent="0.2">
      <c r="A17" s="32">
        <v>16</v>
      </c>
      <c r="B17" s="33">
        <v>29</v>
      </c>
      <c r="C17" s="32">
        <v>243546</v>
      </c>
      <c r="D17" s="32">
        <v>3312738.4356093998</v>
      </c>
      <c r="E17" s="32">
        <v>2988154.7282632501</v>
      </c>
      <c r="F17" s="32">
        <v>324583.70734615403</v>
      </c>
      <c r="G17" s="32">
        <v>2988154.7282632501</v>
      </c>
      <c r="H17" s="32">
        <v>9.7980481603113498E-2</v>
      </c>
    </row>
    <row r="18" spans="1:8" ht="14.25" x14ac:dyDescent="0.2">
      <c r="A18" s="32">
        <v>17</v>
      </c>
      <c r="B18" s="33">
        <v>31</v>
      </c>
      <c r="C18" s="32">
        <v>38117.957000000002</v>
      </c>
      <c r="D18" s="32">
        <v>476017.33118223998</v>
      </c>
      <c r="E18" s="32">
        <v>411125.81611576199</v>
      </c>
      <c r="F18" s="32">
        <v>64891.515066478802</v>
      </c>
      <c r="G18" s="32">
        <v>411125.81611576199</v>
      </c>
      <c r="H18" s="32">
        <v>0.13632174884329101</v>
      </c>
    </row>
    <row r="19" spans="1:8" ht="14.25" x14ac:dyDescent="0.2">
      <c r="A19" s="32">
        <v>18</v>
      </c>
      <c r="B19" s="33">
        <v>32</v>
      </c>
      <c r="C19" s="32">
        <v>20289.168000000001</v>
      </c>
      <c r="D19" s="32">
        <v>492326.85702299402</v>
      </c>
      <c r="E19" s="32">
        <v>444562.816539775</v>
      </c>
      <c r="F19" s="32">
        <v>47764.040483218698</v>
      </c>
      <c r="G19" s="32">
        <v>444562.816539775</v>
      </c>
      <c r="H19" s="32">
        <v>9.70169305246492E-2</v>
      </c>
    </row>
    <row r="20" spans="1:8" ht="14.25" x14ac:dyDescent="0.2">
      <c r="A20" s="32">
        <v>19</v>
      </c>
      <c r="B20" s="33">
        <v>33</v>
      </c>
      <c r="C20" s="32">
        <v>75765.035000000003</v>
      </c>
      <c r="D20" s="32">
        <v>1398907.7147552699</v>
      </c>
      <c r="E20" s="32">
        <v>1142614.84428231</v>
      </c>
      <c r="F20" s="32">
        <v>256292.87047295901</v>
      </c>
      <c r="G20" s="32">
        <v>1142614.84428231</v>
      </c>
      <c r="H20" s="32">
        <v>0.183209276616074</v>
      </c>
    </row>
    <row r="21" spans="1:8" ht="14.25" x14ac:dyDescent="0.2">
      <c r="A21" s="32">
        <v>20</v>
      </c>
      <c r="B21" s="33">
        <v>34</v>
      </c>
      <c r="C21" s="32">
        <v>43376.345000000001</v>
      </c>
      <c r="D21" s="32">
        <v>339741.84744355897</v>
      </c>
      <c r="E21" s="32">
        <v>241260.05012485199</v>
      </c>
      <c r="F21" s="32">
        <v>98481.797318707206</v>
      </c>
      <c r="G21" s="32">
        <v>241260.05012485199</v>
      </c>
      <c r="H21" s="32">
        <v>0.28987243714528799</v>
      </c>
    </row>
    <row r="22" spans="1:8" ht="14.25" x14ac:dyDescent="0.2">
      <c r="A22" s="32">
        <v>21</v>
      </c>
      <c r="B22" s="33">
        <v>35</v>
      </c>
      <c r="C22" s="32">
        <v>46370.214999999997</v>
      </c>
      <c r="D22" s="32">
        <v>1049672.7682477899</v>
      </c>
      <c r="E22" s="32">
        <v>999177.92676194699</v>
      </c>
      <c r="F22" s="32">
        <v>50494.841485840698</v>
      </c>
      <c r="G22" s="32">
        <v>999177.92676194699</v>
      </c>
      <c r="H22" s="32">
        <v>4.8105317212459899E-2</v>
      </c>
    </row>
    <row r="23" spans="1:8" ht="14.25" x14ac:dyDescent="0.2">
      <c r="A23" s="32">
        <v>22</v>
      </c>
      <c r="B23" s="33">
        <v>36</v>
      </c>
      <c r="C23" s="32">
        <v>148657.535</v>
      </c>
      <c r="D23" s="32">
        <v>733437.453625664</v>
      </c>
      <c r="E23" s="32">
        <v>615586.44066238205</v>
      </c>
      <c r="F23" s="32">
        <v>117851.012963282</v>
      </c>
      <c r="G23" s="32">
        <v>615586.44066238205</v>
      </c>
      <c r="H23" s="32">
        <v>0.16068311262357701</v>
      </c>
    </row>
    <row r="24" spans="1:8" ht="14.25" x14ac:dyDescent="0.2">
      <c r="A24" s="32">
        <v>23</v>
      </c>
      <c r="B24" s="33">
        <v>37</v>
      </c>
      <c r="C24" s="32">
        <v>136794.18700000001</v>
      </c>
      <c r="D24" s="32">
        <v>1397377.5912003301</v>
      </c>
      <c r="E24" s="32">
        <v>1216201.33665503</v>
      </c>
      <c r="F24" s="32">
        <v>181176.254545298</v>
      </c>
      <c r="G24" s="32">
        <v>1216201.33665503</v>
      </c>
      <c r="H24" s="32">
        <v>0.12965447255359999</v>
      </c>
    </row>
    <row r="25" spans="1:8" ht="14.25" x14ac:dyDescent="0.2">
      <c r="A25" s="32">
        <v>24</v>
      </c>
      <c r="B25" s="33">
        <v>38</v>
      </c>
      <c r="C25" s="32">
        <v>217605.81299999999</v>
      </c>
      <c r="D25" s="32">
        <v>1227312.6654787599</v>
      </c>
      <c r="E25" s="32">
        <v>1204279.23762035</v>
      </c>
      <c r="F25" s="32">
        <v>23033.4278584071</v>
      </c>
      <c r="G25" s="32">
        <v>1204279.23762035</v>
      </c>
      <c r="H25" s="32">
        <v>1.8767367522783601E-2</v>
      </c>
    </row>
    <row r="26" spans="1:8" ht="14.25" x14ac:dyDescent="0.2">
      <c r="A26" s="32">
        <v>25</v>
      </c>
      <c r="B26" s="33">
        <v>39</v>
      </c>
      <c r="C26" s="32">
        <v>102269.272</v>
      </c>
      <c r="D26" s="32">
        <v>145066.212487543</v>
      </c>
      <c r="E26" s="32">
        <v>106030.42506989199</v>
      </c>
      <c r="F26" s="32">
        <v>39035.787417650303</v>
      </c>
      <c r="G26" s="32">
        <v>106030.42506989199</v>
      </c>
      <c r="H26" s="32">
        <v>0.26908945059141498</v>
      </c>
    </row>
    <row r="27" spans="1:8" ht="14.25" x14ac:dyDescent="0.2">
      <c r="A27" s="32">
        <v>26</v>
      </c>
      <c r="B27" s="33">
        <v>42</v>
      </c>
      <c r="C27" s="32">
        <v>15286.257</v>
      </c>
      <c r="D27" s="32">
        <v>350822.47080000001</v>
      </c>
      <c r="E27" s="32">
        <v>309601.90169999999</v>
      </c>
      <c r="F27" s="32">
        <v>41220.569100000001</v>
      </c>
      <c r="G27" s="32">
        <v>309601.90169999999</v>
      </c>
      <c r="H27" s="32">
        <v>0.11749694654963901</v>
      </c>
    </row>
    <row r="28" spans="1:8" ht="14.25" x14ac:dyDescent="0.2">
      <c r="A28" s="32">
        <v>27</v>
      </c>
      <c r="B28" s="33">
        <v>75</v>
      </c>
      <c r="C28" s="32">
        <v>402</v>
      </c>
      <c r="D28" s="32">
        <v>270301.79487179499</v>
      </c>
      <c r="E28" s="32">
        <v>253901.08846153799</v>
      </c>
      <c r="F28" s="32">
        <v>16400.7064102564</v>
      </c>
      <c r="G28" s="32">
        <v>253901.08846153799</v>
      </c>
      <c r="H28" s="32">
        <v>6.0675536461144597E-2</v>
      </c>
    </row>
    <row r="29" spans="1:8" ht="14.25" x14ac:dyDescent="0.2">
      <c r="A29" s="32">
        <v>28</v>
      </c>
      <c r="B29" s="33">
        <v>76</v>
      </c>
      <c r="C29" s="32">
        <v>4234</v>
      </c>
      <c r="D29" s="32">
        <v>875221.661211111</v>
      </c>
      <c r="E29" s="32">
        <v>816041.54945812002</v>
      </c>
      <c r="F29" s="32">
        <v>59180.111752991499</v>
      </c>
      <c r="G29" s="32">
        <v>816041.54945812002</v>
      </c>
      <c r="H29" s="32">
        <v>6.7617284141596096E-2</v>
      </c>
    </row>
    <row r="30" spans="1:8" ht="14.25" x14ac:dyDescent="0.2">
      <c r="A30" s="32">
        <v>29</v>
      </c>
      <c r="B30" s="33">
        <v>99</v>
      </c>
      <c r="C30" s="32">
        <v>29</v>
      </c>
      <c r="D30" s="32">
        <v>22303.486876938201</v>
      </c>
      <c r="E30" s="32">
        <v>18764.030179260299</v>
      </c>
      <c r="F30" s="32">
        <v>3539.4566976779402</v>
      </c>
      <c r="G30" s="32">
        <v>18764.030179260299</v>
      </c>
      <c r="H30" s="32">
        <v>0.15869521735355799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2015-02-10T00:31:37Z</dcterms:modified>
</cp:coreProperties>
</file>