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<sst xmlns="http://schemas.openxmlformats.org/spreadsheetml/2006/main" count="113" uniqueCount="71">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</sst>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0" sqref="K2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45809418.711499996</v>
      </c>
      <c r="F3" s="25">
        <f>RA!I7</f>
        <v>4339005.7145999996</v>
      </c>
      <c r="G3" s="16">
        <f>E3-F3</f>
        <v>41470412.9969</v>
      </c>
      <c r="H3" s="27">
        <f>RA!J7</f>
        <v>9.4718637272529609</v>
      </c>
      <c r="I3" s="20">
        <f>SUM(I4:I38)</f>
        <v>45809429.610204332</v>
      </c>
      <c r="J3" s="21">
        <f>SUM(J4:J38)</f>
        <v>41470412.992698632</v>
      </c>
      <c r="K3" s="22">
        <f>E3-I3</f>
        <v>-10.898704335093498</v>
      </c>
      <c r="L3" s="22">
        <f>G3-J3</f>
        <v>4.2013674974441528E-3</v>
      </c>
    </row>
    <row r="4" spans="1:13" x14ac:dyDescent="0.15">
      <c r="A4" s="40">
        <f>RA!A8</f>
        <v>42048</v>
      </c>
      <c r="B4" s="12">
        <v>12</v>
      </c>
      <c r="C4" s="37" t="s">
        <v>6</v>
      </c>
      <c r="D4" s="37"/>
      <c r="E4" s="15">
        <f>VLOOKUP(C4,RA!B8:D37,3,0)</f>
        <v>1886981.807</v>
      </c>
      <c r="F4" s="25">
        <f>VLOOKUP(C4,RA!B8:I40,8,0)</f>
        <v>409077.40820000001</v>
      </c>
      <c r="G4" s="16">
        <f t="shared" ref="G4:G38" si="0">E4-F4</f>
        <v>1477904.3988000001</v>
      </c>
      <c r="H4" s="27">
        <f>RA!J8</f>
        <v>21.6789269871323</v>
      </c>
      <c r="I4" s="20">
        <f>VLOOKUP(B4,RMS!B:D,3,FALSE)</f>
        <v>1886984.75171795</v>
      </c>
      <c r="J4" s="21">
        <f>VLOOKUP(B4,RMS!B:E,4,FALSE)</f>
        <v>1477904.4281393201</v>
      </c>
      <c r="K4" s="22">
        <f t="shared" ref="K4:K38" si="1">E4-I4</f>
        <v>-2.9447179499547929</v>
      </c>
      <c r="L4" s="22">
        <f t="shared" ref="L4:L38" si="2">G4-J4</f>
        <v>-2.93393200263381E-2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VLOOKUP(C5,RA!B8:D38,3,0)</f>
        <v>222180.41889999999</v>
      </c>
      <c r="F5" s="25">
        <f>VLOOKUP(C5,RA!B9:I41,8,0)</f>
        <v>30242.586299999999</v>
      </c>
      <c r="G5" s="16">
        <f t="shared" si="0"/>
        <v>191937.83259999999</v>
      </c>
      <c r="H5" s="27">
        <f>RA!J9</f>
        <v>13.6117244038556</v>
      </c>
      <c r="I5" s="20">
        <f>VLOOKUP(B5,RMS!B:D,3,FALSE)</f>
        <v>222180.59104735599</v>
      </c>
      <c r="J5" s="21">
        <f>VLOOKUP(B5,RMS!B:E,4,FALSE)</f>
        <v>191937.792954837</v>
      </c>
      <c r="K5" s="22">
        <f t="shared" si="1"/>
        <v>-0.17214735600282438</v>
      </c>
      <c r="L5" s="22">
        <f t="shared" si="2"/>
        <v>3.9645162993110716E-2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VLOOKUP(C6,RA!B10:D39,3,0)</f>
        <v>571406.82299999997</v>
      </c>
      <c r="F6" s="25">
        <f>VLOOKUP(C6,RA!B10:I42,8,0)</f>
        <v>63781.233399999997</v>
      </c>
      <c r="G6" s="16">
        <f t="shared" si="0"/>
        <v>507625.58959999995</v>
      </c>
      <c r="H6" s="27">
        <f>RA!J10</f>
        <v>11.162140673283499</v>
      </c>
      <c r="I6" s="20">
        <f>VLOOKUP(B6,RMS!B:D,3,FALSE)</f>
        <v>571408.14040854701</v>
      </c>
      <c r="J6" s="21">
        <f>VLOOKUP(B6,RMS!B:E,4,FALSE)</f>
        <v>507625.58962393203</v>
      </c>
      <c r="K6" s="22">
        <f>E6-I6</f>
        <v>-1.3174085470382124</v>
      </c>
      <c r="L6" s="22">
        <f t="shared" si="2"/>
        <v>-2.3932079784572124E-5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VLOOKUP(C7,RA!B10:D40,3,0)</f>
        <v>106528.59209999999</v>
      </c>
      <c r="F7" s="25">
        <f>VLOOKUP(C7,RA!B11:I43,8,0)</f>
        <v>23683.080300000001</v>
      </c>
      <c r="G7" s="16">
        <f t="shared" si="0"/>
        <v>82845.511799999993</v>
      </c>
      <c r="H7" s="27">
        <f>RA!J11</f>
        <v>22.231665539865901</v>
      </c>
      <c r="I7" s="20">
        <f>VLOOKUP(B7,RMS!B:D,3,FALSE)</f>
        <v>106528.69024359</v>
      </c>
      <c r="J7" s="21">
        <f>VLOOKUP(B7,RMS!B:E,4,FALSE)</f>
        <v>82845.512119658102</v>
      </c>
      <c r="K7" s="22">
        <f t="shared" si="1"/>
        <v>-9.8143590003019199E-2</v>
      </c>
      <c r="L7" s="22">
        <f t="shared" si="2"/>
        <v>-3.196581092197448E-4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VLOOKUP(C8,RA!B12:D40,3,0)</f>
        <v>488138.10519999999</v>
      </c>
      <c r="F8" s="25">
        <f>VLOOKUP(C8,RA!B12:I44,8,0)</f>
        <v>-19108.302199999998</v>
      </c>
      <c r="G8" s="16">
        <f t="shared" si="0"/>
        <v>507246.40739999997</v>
      </c>
      <c r="H8" s="27">
        <f>RA!J12</f>
        <v>-3.9145278757066002</v>
      </c>
      <c r="I8" s="20">
        <f>VLOOKUP(B8,RMS!B:D,3,FALSE)</f>
        <v>488138.086864957</v>
      </c>
      <c r="J8" s="21">
        <f>VLOOKUP(B8,RMS!B:E,4,FALSE)</f>
        <v>507246.40976153797</v>
      </c>
      <c r="K8" s="22">
        <f t="shared" si="1"/>
        <v>1.8335042987018824E-2</v>
      </c>
      <c r="L8" s="22">
        <f t="shared" si="2"/>
        <v>-2.3615380050614476E-3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VLOOKUP(C9,RA!B12:D41,3,0)</f>
        <v>590429.10149999999</v>
      </c>
      <c r="F9" s="25">
        <f>VLOOKUP(C9,RA!B13:I45,8,0)</f>
        <v>56065.862000000001</v>
      </c>
      <c r="G9" s="16">
        <f t="shared" si="0"/>
        <v>534363.23950000003</v>
      </c>
      <c r="H9" s="27">
        <f>RA!J13</f>
        <v>9.4957822806435601</v>
      </c>
      <c r="I9" s="20">
        <f>VLOOKUP(B9,RMS!B:D,3,FALSE)</f>
        <v>590429.60623931605</v>
      </c>
      <c r="J9" s="21">
        <f>VLOOKUP(B9,RMS!B:E,4,FALSE)</f>
        <v>534363.23869145301</v>
      </c>
      <c r="K9" s="22">
        <f t="shared" si="1"/>
        <v>-0.50473931606393307</v>
      </c>
      <c r="L9" s="22">
        <f t="shared" si="2"/>
        <v>8.0854701809585094E-4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VLOOKUP(C10,RA!B14:D42,3,0)</f>
        <v>333456.17359999998</v>
      </c>
      <c r="F10" s="25">
        <f>VLOOKUP(C10,RA!B14:I46,8,0)</f>
        <v>55576.543899999997</v>
      </c>
      <c r="G10" s="16">
        <f t="shared" si="0"/>
        <v>277879.62969999999</v>
      </c>
      <c r="H10" s="27">
        <f>RA!J14</f>
        <v>16.666821099754898</v>
      </c>
      <c r="I10" s="20">
        <f>VLOOKUP(B10,RMS!B:D,3,FALSE)</f>
        <v>333456.18201623898</v>
      </c>
      <c r="J10" s="21">
        <f>VLOOKUP(B10,RMS!B:E,4,FALSE)</f>
        <v>277879.63800085499</v>
      </c>
      <c r="K10" s="22">
        <f t="shared" si="1"/>
        <v>-8.4162389975972474E-3</v>
      </c>
      <c r="L10" s="22">
        <f t="shared" si="2"/>
        <v>-8.3008549991063774E-3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VLOOKUP(C11,RA!B14:D43,3,0)</f>
        <v>254152.60159999999</v>
      </c>
      <c r="F11" s="25">
        <f>VLOOKUP(C11,RA!B15:I47,8,0)</f>
        <v>9641.4315000000006</v>
      </c>
      <c r="G11" s="16">
        <f t="shared" si="0"/>
        <v>244511.17009999999</v>
      </c>
      <c r="H11" s="27">
        <f>RA!J15</f>
        <v>3.7935600262610101</v>
      </c>
      <c r="I11" s="20">
        <f>VLOOKUP(B11,RMS!B:D,3,FALSE)</f>
        <v>254152.79838803399</v>
      </c>
      <c r="J11" s="21">
        <f>VLOOKUP(B11,RMS!B:E,4,FALSE)</f>
        <v>244511.170628205</v>
      </c>
      <c r="K11" s="22">
        <f t="shared" si="1"/>
        <v>-0.19678803399438038</v>
      </c>
      <c r="L11" s="22">
        <f t="shared" si="2"/>
        <v>-5.2820501150563359E-4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VLOOKUP(C12,RA!B16:D44,3,0)</f>
        <v>2688096.5257000001</v>
      </c>
      <c r="F12" s="25">
        <f>VLOOKUP(C12,RA!B16:I48,8,0)</f>
        <v>-1497.5524</v>
      </c>
      <c r="G12" s="16">
        <f t="shared" si="0"/>
        <v>2689594.0781</v>
      </c>
      <c r="H12" s="27">
        <f>RA!J16</f>
        <v>-5.5710514324258997E-2</v>
      </c>
      <c r="I12" s="20">
        <f>VLOOKUP(B12,RMS!B:D,3,FALSE)</f>
        <v>2688096.3240658101</v>
      </c>
      <c r="J12" s="21">
        <f>VLOOKUP(B12,RMS!B:E,4,FALSE)</f>
        <v>2689594.0780239301</v>
      </c>
      <c r="K12" s="22">
        <f t="shared" si="1"/>
        <v>0.20163419004529715</v>
      </c>
      <c r="L12" s="22">
        <f t="shared" si="2"/>
        <v>7.6069962233304977E-5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VLOOKUP(C13,RA!B16:D45,3,0)</f>
        <v>3909742.2445</v>
      </c>
      <c r="F13" s="25">
        <f>VLOOKUP(C13,RA!B17:I49,8,0)</f>
        <v>220819.86480000001</v>
      </c>
      <c r="G13" s="16">
        <f t="shared" si="0"/>
        <v>3688922.3796999999</v>
      </c>
      <c r="H13" s="27">
        <f>RA!J17</f>
        <v>5.6479391988215299</v>
      </c>
      <c r="I13" s="20">
        <f>VLOOKUP(B13,RMS!B:D,3,FALSE)</f>
        <v>3909742.64937692</v>
      </c>
      <c r="J13" s="21">
        <f>VLOOKUP(B13,RMS!B:E,4,FALSE)</f>
        <v>3688922.3797641001</v>
      </c>
      <c r="K13" s="22">
        <f t="shared" si="1"/>
        <v>-0.40487691992893815</v>
      </c>
      <c r="L13" s="22">
        <f t="shared" si="2"/>
        <v>-6.410013884305954E-5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VLOOKUP(C14,RA!B18:D46,3,0)</f>
        <v>9723583.4658000004</v>
      </c>
      <c r="F14" s="25">
        <f>VLOOKUP(C14,RA!B18:I50,8,0)</f>
        <v>1065649.2276000001</v>
      </c>
      <c r="G14" s="16">
        <f t="shared" si="0"/>
        <v>8657934.2381999996</v>
      </c>
      <c r="H14" s="27">
        <f>RA!J18</f>
        <v>10.9594290144999</v>
      </c>
      <c r="I14" s="20">
        <f>VLOOKUP(B14,RMS!B:D,3,FALSE)</f>
        <v>9723583.4824545197</v>
      </c>
      <c r="J14" s="21">
        <f>VLOOKUP(B14,RMS!B:E,4,FALSE)</f>
        <v>8657934.2084808704</v>
      </c>
      <c r="K14" s="22">
        <f t="shared" si="1"/>
        <v>-1.6654519364237785E-2</v>
      </c>
      <c r="L14" s="22">
        <f t="shared" si="2"/>
        <v>2.9719129204750061E-2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VLOOKUP(C15,RA!B18:D47,3,0)</f>
        <v>1394422.7024999999</v>
      </c>
      <c r="F15" s="25">
        <f>VLOOKUP(C15,RA!B19:I51,8,0)</f>
        <v>109100.2819</v>
      </c>
      <c r="G15" s="16">
        <f t="shared" si="0"/>
        <v>1285322.4205999998</v>
      </c>
      <c r="H15" s="27">
        <f>RA!J19</f>
        <v>7.8240465896315996</v>
      </c>
      <c r="I15" s="20">
        <f>VLOOKUP(B15,RMS!B:D,3,FALSE)</f>
        <v>1394422.75551795</v>
      </c>
      <c r="J15" s="21">
        <f>VLOOKUP(B15,RMS!B:E,4,FALSE)</f>
        <v>1285322.42112991</v>
      </c>
      <c r="K15" s="22">
        <f t="shared" si="1"/>
        <v>-5.3017950151115656E-2</v>
      </c>
      <c r="L15" s="22">
        <f t="shared" si="2"/>
        <v>-5.2991020493209362E-4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VLOOKUP(C16,RA!B20:D48,3,0)</f>
        <v>2367488.2171</v>
      </c>
      <c r="F16" s="25">
        <f>VLOOKUP(C16,RA!B20:I52,8,0)</f>
        <v>154139.98300000001</v>
      </c>
      <c r="G16" s="16">
        <f t="shared" si="0"/>
        <v>2213348.2341</v>
      </c>
      <c r="H16" s="27">
        <f>RA!J20</f>
        <v>6.5106969439877602</v>
      </c>
      <c r="I16" s="20">
        <f>VLOOKUP(B16,RMS!B:D,3,FALSE)</f>
        <v>2367488.5016999999</v>
      </c>
      <c r="J16" s="21">
        <f>VLOOKUP(B16,RMS!B:E,4,FALSE)</f>
        <v>2213348.2341</v>
      </c>
      <c r="K16" s="22">
        <f t="shared" si="1"/>
        <v>-0.28459999989718199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VLOOKUP(C17,RA!B20:D49,3,0)</f>
        <v>948354.06680000003</v>
      </c>
      <c r="F17" s="25">
        <f>VLOOKUP(C17,RA!B21:I53,8,0)</f>
        <v>153034.28450000001</v>
      </c>
      <c r="G17" s="16">
        <f t="shared" si="0"/>
        <v>795319.78230000008</v>
      </c>
      <c r="H17" s="27">
        <f>RA!J21</f>
        <v>16.136830099371899</v>
      </c>
      <c r="I17" s="20">
        <f>VLOOKUP(B17,RMS!B:D,3,FALSE)</f>
        <v>948353.90730228403</v>
      </c>
      <c r="J17" s="21">
        <f>VLOOKUP(B17,RMS!B:E,4,FALSE)</f>
        <v>795319.78203120001</v>
      </c>
      <c r="K17" s="22">
        <f t="shared" si="1"/>
        <v>0.15949771599844098</v>
      </c>
      <c r="L17" s="22">
        <f t="shared" si="2"/>
        <v>2.6880006771534681E-4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VLOOKUP(C18,RA!B22:D50,3,0)</f>
        <v>2610894.9892000002</v>
      </c>
      <c r="F18" s="25">
        <f>VLOOKUP(C18,RA!B22:I54,8,0)</f>
        <v>322756.09019999998</v>
      </c>
      <c r="G18" s="16">
        <f t="shared" si="0"/>
        <v>2288138.8990000002</v>
      </c>
      <c r="H18" s="27">
        <f>RA!J22</f>
        <v>12.3618947347589</v>
      </c>
      <c r="I18" s="20">
        <f>VLOOKUP(B18,RMS!B:D,3,FALSE)</f>
        <v>2610897.3909</v>
      </c>
      <c r="J18" s="21">
        <f>VLOOKUP(B18,RMS!B:E,4,FALSE)</f>
        <v>2288138.8958999999</v>
      </c>
      <c r="K18" s="22">
        <f t="shared" si="1"/>
        <v>-2.4016999998129904</v>
      </c>
      <c r="L18" s="22">
        <f t="shared" si="2"/>
        <v>3.1000003218650818E-3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VLOOKUP(C19,RA!B22:D51,3,0)</f>
        <v>4705105.7017999999</v>
      </c>
      <c r="F19" s="25">
        <f>VLOOKUP(C19,RA!B23:I55,8,0)</f>
        <v>286824.44630000001</v>
      </c>
      <c r="G19" s="16">
        <f t="shared" si="0"/>
        <v>4418281.2555</v>
      </c>
      <c r="H19" s="27">
        <f>RA!J23</f>
        <v>6.0960255619819899</v>
      </c>
      <c r="I19" s="20">
        <f>VLOOKUP(B19,RMS!B:D,3,FALSE)</f>
        <v>4705108.8589111101</v>
      </c>
      <c r="J19" s="21">
        <f>VLOOKUP(B19,RMS!B:E,4,FALSE)</f>
        <v>4418281.3184820497</v>
      </c>
      <c r="K19" s="22">
        <f t="shared" si="1"/>
        <v>-3.1571111101657152</v>
      </c>
      <c r="L19" s="22">
        <f t="shared" si="2"/>
        <v>-6.2982049770653248E-2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VLOOKUP(C20,RA!B24:D52,3,0)</f>
        <v>699617.63899999997</v>
      </c>
      <c r="F20" s="25">
        <f>VLOOKUP(C20,RA!B24:I56,8,0)</f>
        <v>115871.8702</v>
      </c>
      <c r="G20" s="16">
        <f t="shared" si="0"/>
        <v>583745.76879999996</v>
      </c>
      <c r="H20" s="27">
        <f>RA!J24</f>
        <v>16.5621710689887</v>
      </c>
      <c r="I20" s="20">
        <f>VLOOKUP(B20,RMS!B:D,3,FALSE)</f>
        <v>699617.67605877004</v>
      </c>
      <c r="J20" s="21">
        <f>VLOOKUP(B20,RMS!B:E,4,FALSE)</f>
        <v>583745.75862409198</v>
      </c>
      <c r="K20" s="22">
        <f t="shared" si="1"/>
        <v>-3.7058770074509084E-2</v>
      </c>
      <c r="L20" s="22">
        <f t="shared" si="2"/>
        <v>1.0175907984375954E-2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VLOOKUP(C21,RA!B24:D53,3,0)</f>
        <v>662320.17579999997</v>
      </c>
      <c r="F21" s="25">
        <f>VLOOKUP(C21,RA!B25:I57,8,0)</f>
        <v>64666.447099999998</v>
      </c>
      <c r="G21" s="16">
        <f t="shared" si="0"/>
        <v>597653.72869999998</v>
      </c>
      <c r="H21" s="27">
        <f>RA!J25</f>
        <v>9.7636233143420394</v>
      </c>
      <c r="I21" s="20">
        <f>VLOOKUP(B21,RMS!B:D,3,FALSE)</f>
        <v>662320.17857858702</v>
      </c>
      <c r="J21" s="21">
        <f>VLOOKUP(B21,RMS!B:E,4,FALSE)</f>
        <v>597653.72640062205</v>
      </c>
      <c r="K21" s="22">
        <f t="shared" si="1"/>
        <v>-2.7785870479419827E-3</v>
      </c>
      <c r="L21" s="22">
        <f t="shared" si="2"/>
        <v>2.2993779275566339E-3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VLOOKUP(C22,RA!B26:D54,3,0)</f>
        <v>2152401.1157</v>
      </c>
      <c r="F22" s="25">
        <f>VLOOKUP(C22,RA!B26:I58,8,0)</f>
        <v>367067.69829999999</v>
      </c>
      <c r="G22" s="16">
        <f t="shared" si="0"/>
        <v>1785333.4173999999</v>
      </c>
      <c r="H22" s="27">
        <f>RA!J26</f>
        <v>17.053870471565101</v>
      </c>
      <c r="I22" s="20">
        <f>VLOOKUP(B22,RMS!B:D,3,FALSE)</f>
        <v>2152401.0330659798</v>
      </c>
      <c r="J22" s="21">
        <f>VLOOKUP(B22,RMS!B:E,4,FALSE)</f>
        <v>1785333.35750046</v>
      </c>
      <c r="K22" s="22">
        <f t="shared" si="1"/>
        <v>8.2634020131081343E-2</v>
      </c>
      <c r="L22" s="22">
        <f t="shared" si="2"/>
        <v>5.9899539919570088E-2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VLOOKUP(C23,RA!B26:D55,3,0)</f>
        <v>482794.70740000001</v>
      </c>
      <c r="F23" s="25">
        <f>VLOOKUP(C23,RA!B27:I59,8,0)</f>
        <v>106718.133</v>
      </c>
      <c r="G23" s="16">
        <f t="shared" si="0"/>
        <v>376076.57440000004</v>
      </c>
      <c r="H23" s="27">
        <f>RA!J27</f>
        <v>22.104246663081799</v>
      </c>
      <c r="I23" s="20">
        <f>VLOOKUP(B23,RMS!B:D,3,FALSE)</f>
        <v>482794.63828432001</v>
      </c>
      <c r="J23" s="21">
        <f>VLOOKUP(B23,RMS!B:E,4,FALSE)</f>
        <v>376076.60570941202</v>
      </c>
      <c r="K23" s="22">
        <f t="shared" si="1"/>
        <v>6.9115680002141744E-2</v>
      </c>
      <c r="L23" s="22">
        <f t="shared" si="2"/>
        <v>-3.1309411977417767E-2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VLOOKUP(C24,RA!B28:D56,3,0)</f>
        <v>1299285.2367</v>
      </c>
      <c r="F24" s="25">
        <f>VLOOKUP(C24,RA!B28:I60,8,0)</f>
        <v>73713.049299999999</v>
      </c>
      <c r="G24" s="16">
        <f t="shared" si="0"/>
        <v>1225572.1873999999</v>
      </c>
      <c r="H24" s="27">
        <f>RA!J28</f>
        <v>5.67335387318189</v>
      </c>
      <c r="I24" s="20">
        <f>VLOOKUP(B24,RMS!B:D,3,FALSE)</f>
        <v>1299285.2337265499</v>
      </c>
      <c r="J24" s="21">
        <f>VLOOKUP(B24,RMS!B:E,4,FALSE)</f>
        <v>1225572.2015681399</v>
      </c>
      <c r="K24" s="22">
        <f t="shared" si="1"/>
        <v>2.9734501149505377E-3</v>
      </c>
      <c r="L24" s="22">
        <f t="shared" si="2"/>
        <v>-1.4168140012770891E-2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VLOOKUP(C25,RA!B28:D57,3,0)</f>
        <v>780007.53220000002</v>
      </c>
      <c r="F25" s="25">
        <f>VLOOKUP(C25,RA!B29:I61,8,0)</f>
        <v>135046.8481</v>
      </c>
      <c r="G25" s="16">
        <f t="shared" si="0"/>
        <v>644960.68409999995</v>
      </c>
      <c r="H25" s="27">
        <f>RA!J29</f>
        <v>17.3135312833585</v>
      </c>
      <c r="I25" s="20">
        <f>VLOOKUP(B25,RMS!B:D,3,FALSE)</f>
        <v>780007.539786726</v>
      </c>
      <c r="J25" s="21">
        <f>VLOOKUP(B25,RMS!B:E,4,FALSE)</f>
        <v>644960.66431541694</v>
      </c>
      <c r="K25" s="22">
        <f t="shared" si="1"/>
        <v>-7.5867259874939919E-3</v>
      </c>
      <c r="L25" s="22">
        <f t="shared" si="2"/>
        <v>1.9784583011642098E-2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VLOOKUP(C26,RA!B30:D58,3,0)</f>
        <v>2552235.1381999999</v>
      </c>
      <c r="F26" s="25">
        <f>VLOOKUP(C26,RA!B30:I62,8,0)</f>
        <v>263578.02389999997</v>
      </c>
      <c r="G26" s="16">
        <f t="shared" si="0"/>
        <v>2288657.1143</v>
      </c>
      <c r="H26" s="27">
        <f>RA!J30</f>
        <v>10.327340923841801</v>
      </c>
      <c r="I26" s="20">
        <f>VLOOKUP(B26,RMS!B:D,3,FALSE)</f>
        <v>2552235.1480036699</v>
      </c>
      <c r="J26" s="21">
        <f>VLOOKUP(B26,RMS!B:E,4,FALSE)</f>
        <v>2288657.1309634098</v>
      </c>
      <c r="K26" s="22">
        <f t="shared" si="1"/>
        <v>-9.8036699928343296E-3</v>
      </c>
      <c r="L26" s="22">
        <f t="shared" si="2"/>
        <v>-1.6663409769535065E-2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VLOOKUP(C27,RA!B30:D59,3,0)</f>
        <v>1735907.0182</v>
      </c>
      <c r="F27" s="25">
        <f>VLOOKUP(C27,RA!B31:I63,8,0)</f>
        <v>41378.737099999998</v>
      </c>
      <c r="G27" s="16">
        <f t="shared" si="0"/>
        <v>1694528.2811</v>
      </c>
      <c r="H27" s="27">
        <f>RA!J31</f>
        <v>2.3836954782812301</v>
      </c>
      <c r="I27" s="20">
        <f>VLOOKUP(B27,RMS!B:D,3,FALSE)</f>
        <v>1735906.93573274</v>
      </c>
      <c r="J27" s="21">
        <f>VLOOKUP(B27,RMS!B:E,4,FALSE)</f>
        <v>1694528.2820522101</v>
      </c>
      <c r="K27" s="22">
        <f t="shared" si="1"/>
        <v>8.2467260072007775E-2</v>
      </c>
      <c r="L27" s="22">
        <f t="shared" si="2"/>
        <v>-9.5221004448831081E-4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VLOOKUP(C28,RA!B32:D60,3,0)</f>
        <v>177879.9583</v>
      </c>
      <c r="F28" s="25">
        <f>VLOOKUP(C28,RA!B32:I64,8,0)</f>
        <v>44577.418799999999</v>
      </c>
      <c r="G28" s="16">
        <f t="shared" si="0"/>
        <v>133302.53950000001</v>
      </c>
      <c r="H28" s="27">
        <f>RA!J32</f>
        <v>25.0603942265485</v>
      </c>
      <c r="I28" s="20">
        <f>VLOOKUP(B28,RMS!B:D,3,FALSE)</f>
        <v>177879.87491925</v>
      </c>
      <c r="J28" s="21">
        <f>VLOOKUP(B28,RMS!B:E,4,FALSE)</f>
        <v>133302.55338612001</v>
      </c>
      <c r="K28" s="22">
        <f t="shared" si="1"/>
        <v>8.3380750002106652E-2</v>
      </c>
      <c r="L28" s="22">
        <f t="shared" si="2"/>
        <v>-1.388611999573186E-2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VLOOKUP(C29,RA!B32:D61,3,0)</f>
        <v>0</v>
      </c>
      <c r="F29" s="25">
        <f>VLOOKUP(C29,RA!B33:I65,8,0)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VLOOKUP(C30,RA!B34:D63,3,0)</f>
        <v>525616.13840000005</v>
      </c>
      <c r="F30" s="25">
        <f>VLOOKUP(C30,RA!B34:I67,8,0)</f>
        <v>66344.998399999997</v>
      </c>
      <c r="G30" s="16">
        <f t="shared" si="0"/>
        <v>459271.14000000007</v>
      </c>
      <c r="H30" s="27" t="e">
        <f>RA!#REF!</f>
        <v>#REF!</v>
      </c>
      <c r="I30" s="20">
        <f>VLOOKUP(B30,RMS!B:D,3,FALSE)</f>
        <v>525616.13650000002</v>
      </c>
      <c r="J30" s="21">
        <f>VLOOKUP(B30,RMS!B:E,4,FALSE)</f>
        <v>459271.13150000002</v>
      </c>
      <c r="K30" s="22">
        <f t="shared" si="1"/>
        <v>1.9000000320374966E-3</v>
      </c>
      <c r="L30" s="22">
        <f t="shared" si="2"/>
        <v>8.5000000544823706E-3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VLOOKUP(C31,RA!B34:D64,3,0)</f>
        <v>0</v>
      </c>
      <c r="F31" s="25">
        <f>VLOOKUP(C31,RA!B34:I68,8,0)</f>
        <v>0</v>
      </c>
      <c r="G31" s="16">
        <f t="shared" si="0"/>
        <v>0</v>
      </c>
      <c r="H31" s="27">
        <f>RA!J34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VLOOKUP(C32,RA!B35:D65,3,0)</f>
        <v>0</v>
      </c>
      <c r="F32" s="25">
        <f>VLOOKUP(C32,RA!B35:I69,8,0)</f>
        <v>0</v>
      </c>
      <c r="G32" s="16">
        <f t="shared" si="0"/>
        <v>0</v>
      </c>
      <c r="H32" s="27">
        <f>RA!J35</f>
        <v>12.622329025504699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VLOOKUP(C33,RA!B36:D66,3,0)</f>
        <v>0</v>
      </c>
      <c r="F33" s="25">
        <f>VLOOKUP(C33,RA!B36:I70,8,0)</f>
        <v>0</v>
      </c>
      <c r="G33" s="16">
        <f t="shared" si="0"/>
        <v>0</v>
      </c>
      <c r="H33" s="27">
        <f>RA!J36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VLOOKUP(C34,RA!B8:D67,3,0)</f>
        <v>654784.61690000002</v>
      </c>
      <c r="F34" s="25">
        <f>VLOOKUP(C34,RA!B8:I71,8,0)</f>
        <v>34892.174400000004</v>
      </c>
      <c r="G34" s="16">
        <f t="shared" si="0"/>
        <v>619892.4425</v>
      </c>
      <c r="H34" s="27">
        <f>RA!J37</f>
        <v>0</v>
      </c>
      <c r="I34" s="20">
        <f>VLOOKUP(B34,RMS!B:D,3,FALSE)</f>
        <v>654784.61538461503</v>
      </c>
      <c r="J34" s="21">
        <f>VLOOKUP(B34,RMS!B:E,4,FALSE)</f>
        <v>619892.44017094001</v>
      </c>
      <c r="K34" s="22">
        <f t="shared" si="1"/>
        <v>1.5153849963098764E-3</v>
      </c>
      <c r="L34" s="22">
        <f t="shared" si="2"/>
        <v>2.329059992916882E-3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VLOOKUP(C35,RA!B8:D68,3,0)</f>
        <v>1237660.4283</v>
      </c>
      <c r="F35" s="25">
        <f>VLOOKUP(C35,RA!B8:I72,8,0)</f>
        <v>79204.063200000004</v>
      </c>
      <c r="G35" s="16">
        <f t="shared" si="0"/>
        <v>1158456.3651000001</v>
      </c>
      <c r="H35" s="27">
        <f>RA!J38</f>
        <v>0</v>
      </c>
      <c r="I35" s="20">
        <f>VLOOKUP(B35,RMS!B:D,3,FALSE)</f>
        <v>1237660.41307436</v>
      </c>
      <c r="J35" s="21">
        <f>VLOOKUP(B35,RMS!B:E,4,FALSE)</f>
        <v>1158456.3566461499</v>
      </c>
      <c r="K35" s="22">
        <f t="shared" si="1"/>
        <v>1.5225640032440424E-2</v>
      </c>
      <c r="L35" s="22">
        <f t="shared" si="2"/>
        <v>8.4538501687347889E-3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VLOOKUP(C36,RA!B9:D69,3,0)</f>
        <v>0</v>
      </c>
      <c r="F36" s="25">
        <f>VLOOKUP(C36,RA!B9:I73,8,0)</f>
        <v>0</v>
      </c>
      <c r="G36" s="16">
        <f t="shared" si="0"/>
        <v>0</v>
      </c>
      <c r="H36" s="27">
        <f>RA!J39</f>
        <v>5.3288017921363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VLOOKUP(C37,RA!B10:D70,3,0)</f>
        <v>0</v>
      </c>
      <c r="F37" s="25">
        <f>VLOOKUP(C37,RA!B10:I74,8,0)</f>
        <v>0</v>
      </c>
      <c r="G37" s="16">
        <f t="shared" si="0"/>
        <v>0</v>
      </c>
      <c r="H37" s="27">
        <f>RA!J40</f>
        <v>6.3994987145861604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VLOOKUP(C38,RA!B8:D71,3,0)</f>
        <v>47947.470099999999</v>
      </c>
      <c r="F38" s="25">
        <f>VLOOKUP(C38,RA!B8:I75,8,0)</f>
        <v>6159.7834999999995</v>
      </c>
      <c r="G38" s="16">
        <f t="shared" si="0"/>
        <v>41787.686600000001</v>
      </c>
      <c r="H38" s="27">
        <f>RA!J41</f>
        <v>0</v>
      </c>
      <c r="I38" s="20">
        <f>VLOOKUP(B38,RMS!B:D,3,FALSE)</f>
        <v>47947.4699341956</v>
      </c>
      <c r="J38" s="21">
        <f>VLOOKUP(B38,RMS!B:E,4,FALSE)</f>
        <v>41787.686029801102</v>
      </c>
      <c r="K38" s="22">
        <f t="shared" si="1"/>
        <v>1.6580439842073247E-4</v>
      </c>
      <c r="L38" s="22">
        <f t="shared" si="2"/>
        <v>5.701988993678242E-4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3"/>
  <sheetViews>
    <sheetView workbookViewId="0">
      <selection sqref="A1:W43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5" t="s">
        <v>46</v>
      </c>
      <c r="W1" s="43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5"/>
      <c r="W2" s="43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6" t="s">
        <v>47</v>
      </c>
      <c r="W3" s="43"/>
    </row>
    <row r="4" spans="1:23" ht="14.25" thickTop="1" thickBo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52" t="s">
        <v>4</v>
      </c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50" t="s">
        <v>5</v>
      </c>
      <c r="B7" s="49"/>
      <c r="C7" s="48"/>
      <c r="D7" s="64">
        <v>45809418.711499996</v>
      </c>
      <c r="E7" s="64">
        <v>49801195</v>
      </c>
      <c r="F7" s="65">
        <v>91.984577300805697</v>
      </c>
      <c r="G7" s="64">
        <v>25880130.383200001</v>
      </c>
      <c r="H7" s="65">
        <v>77.006135723477698</v>
      </c>
      <c r="I7" s="64">
        <v>4339005.7145999996</v>
      </c>
      <c r="J7" s="65">
        <v>9.4718637272529609</v>
      </c>
      <c r="K7" s="64">
        <v>2567616.86</v>
      </c>
      <c r="L7" s="65">
        <v>9.9211898162103491</v>
      </c>
      <c r="M7" s="65">
        <v>0.68989609867260404</v>
      </c>
      <c r="N7" s="64">
        <v>412556960.94230002</v>
      </c>
      <c r="O7" s="64">
        <v>1078566403.9572999</v>
      </c>
      <c r="P7" s="64">
        <v>1398330</v>
      </c>
      <c r="Q7" s="64">
        <v>1338587</v>
      </c>
      <c r="R7" s="65">
        <v>4.46313911609779</v>
      </c>
      <c r="S7" s="64">
        <v>32.7600914744731</v>
      </c>
      <c r="T7" s="64">
        <v>31.120954747879701</v>
      </c>
      <c r="U7" s="66">
        <v>5.0034558904412201</v>
      </c>
      <c r="V7" s="54"/>
      <c r="W7" s="54"/>
    </row>
    <row r="8" spans="1:23" ht="13.5" thickBot="1" x14ac:dyDescent="0.25">
      <c r="A8" s="47">
        <v>42048</v>
      </c>
      <c r="B8" s="46" t="s">
        <v>6</v>
      </c>
      <c r="C8" s="53"/>
      <c r="D8" s="67">
        <v>1886981.807</v>
      </c>
      <c r="E8" s="67">
        <v>2310776</v>
      </c>
      <c r="F8" s="68">
        <v>81.660091977759905</v>
      </c>
      <c r="G8" s="67">
        <v>1013856.6337</v>
      </c>
      <c r="H8" s="68">
        <v>86.119195187744594</v>
      </c>
      <c r="I8" s="67">
        <v>409077.40820000001</v>
      </c>
      <c r="J8" s="68">
        <v>21.6789269871323</v>
      </c>
      <c r="K8" s="67">
        <v>81866.785499999998</v>
      </c>
      <c r="L8" s="68">
        <v>8.0747891544816195</v>
      </c>
      <c r="M8" s="68">
        <v>3.9968666254765801</v>
      </c>
      <c r="N8" s="67">
        <v>18585577.649</v>
      </c>
      <c r="O8" s="67">
        <v>45598833.298299998</v>
      </c>
      <c r="P8" s="67">
        <v>56210</v>
      </c>
      <c r="Q8" s="67">
        <v>51934</v>
      </c>
      <c r="R8" s="68">
        <v>8.23352716909924</v>
      </c>
      <c r="S8" s="67">
        <v>33.570215388720896</v>
      </c>
      <c r="T8" s="67">
        <v>35.138725522778898</v>
      </c>
      <c r="U8" s="69">
        <v>-4.6723266916691699</v>
      </c>
      <c r="V8" s="54"/>
      <c r="W8" s="54"/>
    </row>
    <row r="9" spans="1:23" ht="12" customHeight="1" thickBot="1" x14ac:dyDescent="0.25">
      <c r="A9" s="42"/>
      <c r="B9" s="46" t="s">
        <v>7</v>
      </c>
      <c r="C9" s="53"/>
      <c r="D9" s="67">
        <v>222180.41889999999</v>
      </c>
      <c r="E9" s="67">
        <v>286586</v>
      </c>
      <c r="F9" s="68">
        <v>77.526612918984199</v>
      </c>
      <c r="G9" s="67">
        <v>275934.65460000001</v>
      </c>
      <c r="H9" s="68">
        <v>-19.480784600224698</v>
      </c>
      <c r="I9" s="67">
        <v>30242.586299999999</v>
      </c>
      <c r="J9" s="68">
        <v>13.6117244038556</v>
      </c>
      <c r="K9" s="67">
        <v>54111.603999999999</v>
      </c>
      <c r="L9" s="68">
        <v>19.610296531416498</v>
      </c>
      <c r="M9" s="68">
        <v>-0.44110719209136701</v>
      </c>
      <c r="N9" s="67">
        <v>2134334.4315999998</v>
      </c>
      <c r="O9" s="67">
        <v>5745346.8729999997</v>
      </c>
      <c r="P9" s="67">
        <v>11425</v>
      </c>
      <c r="Q9" s="67">
        <v>10401</v>
      </c>
      <c r="R9" s="68">
        <v>9.8452071916161898</v>
      </c>
      <c r="S9" s="67">
        <v>19.446863798687101</v>
      </c>
      <c r="T9" s="67">
        <v>20.045832698779002</v>
      </c>
      <c r="U9" s="69">
        <v>-3.0800282569588902</v>
      </c>
      <c r="V9" s="54"/>
      <c r="W9" s="54"/>
    </row>
    <row r="10" spans="1:23" ht="13.5" thickBot="1" x14ac:dyDescent="0.25">
      <c r="A10" s="42"/>
      <c r="B10" s="46" t="s">
        <v>8</v>
      </c>
      <c r="C10" s="53"/>
      <c r="D10" s="67">
        <v>571406.82299999997</v>
      </c>
      <c r="E10" s="67">
        <v>488567</v>
      </c>
      <c r="F10" s="68">
        <v>116.955673019258</v>
      </c>
      <c r="G10" s="67">
        <v>291497.20730000001</v>
      </c>
      <c r="H10" s="68">
        <v>96.024801847218299</v>
      </c>
      <c r="I10" s="67">
        <v>63781.233399999997</v>
      </c>
      <c r="J10" s="68">
        <v>11.162140673283499</v>
      </c>
      <c r="K10" s="67">
        <v>68113.092399999994</v>
      </c>
      <c r="L10" s="68">
        <v>23.366636349932499</v>
      </c>
      <c r="M10" s="68">
        <v>-6.3598037431052995E-2</v>
      </c>
      <c r="N10" s="67">
        <v>4356361.1282000002</v>
      </c>
      <c r="O10" s="67">
        <v>9734935.4363000002</v>
      </c>
      <c r="P10" s="67">
        <v>149185</v>
      </c>
      <c r="Q10" s="67">
        <v>139369</v>
      </c>
      <c r="R10" s="68">
        <v>7.0431731590239002</v>
      </c>
      <c r="S10" s="67">
        <v>3.8301895163722901</v>
      </c>
      <c r="T10" s="67">
        <v>3.7657105941780502</v>
      </c>
      <c r="U10" s="69">
        <v>1.6834394726064501</v>
      </c>
      <c r="V10" s="54"/>
      <c r="W10" s="54"/>
    </row>
    <row r="11" spans="1:23" ht="13.5" thickBot="1" x14ac:dyDescent="0.25">
      <c r="A11" s="42"/>
      <c r="B11" s="46" t="s">
        <v>9</v>
      </c>
      <c r="C11" s="53"/>
      <c r="D11" s="67">
        <v>106528.59209999999</v>
      </c>
      <c r="E11" s="67">
        <v>241989</v>
      </c>
      <c r="F11" s="68">
        <v>44.022080383819102</v>
      </c>
      <c r="G11" s="67">
        <v>146794.6004</v>
      </c>
      <c r="H11" s="68">
        <v>-27.4301699042603</v>
      </c>
      <c r="I11" s="67">
        <v>23683.080300000001</v>
      </c>
      <c r="J11" s="68">
        <v>22.231665539865901</v>
      </c>
      <c r="K11" s="67">
        <v>21958.057700000001</v>
      </c>
      <c r="L11" s="68">
        <v>14.9583551712165</v>
      </c>
      <c r="M11" s="68">
        <v>7.8559890112684994E-2</v>
      </c>
      <c r="N11" s="67">
        <v>1417815.5741000001</v>
      </c>
      <c r="O11" s="67">
        <v>3803702.7434</v>
      </c>
      <c r="P11" s="67">
        <v>4886</v>
      </c>
      <c r="Q11" s="67">
        <v>4533</v>
      </c>
      <c r="R11" s="68">
        <v>7.7873373042135503</v>
      </c>
      <c r="S11" s="67">
        <v>21.802822779369599</v>
      </c>
      <c r="T11" s="67">
        <v>21.527904831237599</v>
      </c>
      <c r="U11" s="69">
        <v>1.2609282335320999</v>
      </c>
      <c r="V11" s="54"/>
      <c r="W11" s="54"/>
    </row>
    <row r="12" spans="1:23" ht="13.5" thickBot="1" x14ac:dyDescent="0.25">
      <c r="A12" s="42"/>
      <c r="B12" s="46" t="s">
        <v>10</v>
      </c>
      <c r="C12" s="53"/>
      <c r="D12" s="67">
        <v>488138.10519999999</v>
      </c>
      <c r="E12" s="67">
        <v>550056</v>
      </c>
      <c r="F12" s="68">
        <v>88.743347077388506</v>
      </c>
      <c r="G12" s="67">
        <v>284855.81969999999</v>
      </c>
      <c r="H12" s="68">
        <v>71.363220071855906</v>
      </c>
      <c r="I12" s="67">
        <v>-19108.302199999998</v>
      </c>
      <c r="J12" s="68">
        <v>-3.9145278757066002</v>
      </c>
      <c r="K12" s="67">
        <v>23621.122100000001</v>
      </c>
      <c r="L12" s="68">
        <v>8.2923080612770796</v>
      </c>
      <c r="M12" s="68">
        <v>-1.80894980852751</v>
      </c>
      <c r="N12" s="67">
        <v>5019124.2558000004</v>
      </c>
      <c r="O12" s="67">
        <v>16462894.695499999</v>
      </c>
      <c r="P12" s="67">
        <v>3063</v>
      </c>
      <c r="Q12" s="67">
        <v>2495</v>
      </c>
      <c r="R12" s="68">
        <v>22.7655310621242</v>
      </c>
      <c r="S12" s="67">
        <v>159.36601540972899</v>
      </c>
      <c r="T12" s="67">
        <v>129.917086212425</v>
      </c>
      <c r="U12" s="69">
        <v>18.478801218434899</v>
      </c>
      <c r="V12" s="54"/>
      <c r="W12" s="54"/>
    </row>
    <row r="13" spans="1:23" ht="13.5" thickBot="1" x14ac:dyDescent="0.25">
      <c r="A13" s="42"/>
      <c r="B13" s="46" t="s">
        <v>11</v>
      </c>
      <c r="C13" s="53"/>
      <c r="D13" s="67">
        <v>590429.10149999999</v>
      </c>
      <c r="E13" s="67">
        <v>586000</v>
      </c>
      <c r="F13" s="68">
        <v>100.755819368601</v>
      </c>
      <c r="G13" s="67">
        <v>544096.61809999996</v>
      </c>
      <c r="H13" s="68">
        <v>8.5154882163749299</v>
      </c>
      <c r="I13" s="67">
        <v>56065.862000000001</v>
      </c>
      <c r="J13" s="68">
        <v>9.4957822806435601</v>
      </c>
      <c r="K13" s="67">
        <v>73943.025099999999</v>
      </c>
      <c r="L13" s="68">
        <v>13.590054163213001</v>
      </c>
      <c r="M13" s="68">
        <v>-0.24176943093446701</v>
      </c>
      <c r="N13" s="67">
        <v>6291528.6199000003</v>
      </c>
      <c r="O13" s="67">
        <v>18086519.011799999</v>
      </c>
      <c r="P13" s="67">
        <v>19358</v>
      </c>
      <c r="Q13" s="67">
        <v>16659</v>
      </c>
      <c r="R13" s="68">
        <v>16.2014526682274</v>
      </c>
      <c r="S13" s="67">
        <v>30.500521825601801</v>
      </c>
      <c r="T13" s="67">
        <v>32.0237861636353</v>
      </c>
      <c r="U13" s="69">
        <v>-4.9942238586713001</v>
      </c>
      <c r="V13" s="54"/>
      <c r="W13" s="54"/>
    </row>
    <row r="14" spans="1:23" ht="13.5" thickBot="1" x14ac:dyDescent="0.25">
      <c r="A14" s="42"/>
      <c r="B14" s="46" t="s">
        <v>12</v>
      </c>
      <c r="C14" s="53"/>
      <c r="D14" s="67">
        <v>333456.17359999998</v>
      </c>
      <c r="E14" s="67">
        <v>294311</v>
      </c>
      <c r="F14" s="68">
        <v>113.300615199568</v>
      </c>
      <c r="G14" s="67">
        <v>179492.10399999999</v>
      </c>
      <c r="H14" s="68">
        <v>85.777628190262902</v>
      </c>
      <c r="I14" s="67">
        <v>55576.543899999997</v>
      </c>
      <c r="J14" s="68">
        <v>16.666821099754898</v>
      </c>
      <c r="K14" s="67">
        <v>6877.0236999999997</v>
      </c>
      <c r="L14" s="68">
        <v>3.8313795129394701</v>
      </c>
      <c r="M14" s="68">
        <v>7.0814820952267503</v>
      </c>
      <c r="N14" s="67">
        <v>3879151.5912000001</v>
      </c>
      <c r="O14" s="67">
        <v>10438320.612</v>
      </c>
      <c r="P14" s="67">
        <v>3831</v>
      </c>
      <c r="Q14" s="67">
        <v>3651</v>
      </c>
      <c r="R14" s="68">
        <v>4.9301561216105201</v>
      </c>
      <c r="S14" s="67">
        <v>87.041548838423395</v>
      </c>
      <c r="T14" s="67">
        <v>88.944378006025701</v>
      </c>
      <c r="U14" s="69">
        <v>-2.1861159331328102</v>
      </c>
      <c r="V14" s="54"/>
      <c r="W14" s="54"/>
    </row>
    <row r="15" spans="1:23" ht="13.5" thickBot="1" x14ac:dyDescent="0.25">
      <c r="A15" s="42"/>
      <c r="B15" s="46" t="s">
        <v>13</v>
      </c>
      <c r="C15" s="53"/>
      <c r="D15" s="67">
        <v>254152.60159999999</v>
      </c>
      <c r="E15" s="67">
        <v>187247</v>
      </c>
      <c r="F15" s="68">
        <v>135.73120082030701</v>
      </c>
      <c r="G15" s="67">
        <v>183341.30799999999</v>
      </c>
      <c r="H15" s="68">
        <v>38.622661948064703</v>
      </c>
      <c r="I15" s="67">
        <v>9641.4315000000006</v>
      </c>
      <c r="J15" s="68">
        <v>3.7935600262610101</v>
      </c>
      <c r="K15" s="67">
        <v>-2987.1314000000002</v>
      </c>
      <c r="L15" s="68">
        <v>-1.6292735295637799</v>
      </c>
      <c r="M15" s="68">
        <v>-4.2276556364410398</v>
      </c>
      <c r="N15" s="67">
        <v>3099528.8218999999</v>
      </c>
      <c r="O15" s="67">
        <v>8359054.3525</v>
      </c>
      <c r="P15" s="67">
        <v>8416</v>
      </c>
      <c r="Q15" s="67">
        <v>8020</v>
      </c>
      <c r="R15" s="68">
        <v>4.9376558603491301</v>
      </c>
      <c r="S15" s="67">
        <v>30.198740684410598</v>
      </c>
      <c r="T15" s="67">
        <v>29.632830423940199</v>
      </c>
      <c r="U15" s="69">
        <v>1.87395317700329</v>
      </c>
      <c r="V15" s="54"/>
      <c r="W15" s="54"/>
    </row>
    <row r="16" spans="1:23" ht="13.5" thickBot="1" x14ac:dyDescent="0.25">
      <c r="A16" s="42"/>
      <c r="B16" s="46" t="s">
        <v>14</v>
      </c>
      <c r="C16" s="53"/>
      <c r="D16" s="67">
        <v>2688096.5257000001</v>
      </c>
      <c r="E16" s="67">
        <v>2457966</v>
      </c>
      <c r="F16" s="68">
        <v>109.36264072407801</v>
      </c>
      <c r="G16" s="67">
        <v>1057260.4257</v>
      </c>
      <c r="H16" s="68">
        <v>154.25112492224801</v>
      </c>
      <c r="I16" s="67">
        <v>-1497.5524</v>
      </c>
      <c r="J16" s="68">
        <v>-5.5710514324258997E-2</v>
      </c>
      <c r="K16" s="67">
        <v>35907.022299999997</v>
      </c>
      <c r="L16" s="68">
        <v>3.3962325106632401</v>
      </c>
      <c r="M16" s="68">
        <v>-1.04170639345942</v>
      </c>
      <c r="N16" s="67">
        <v>18708533.219799999</v>
      </c>
      <c r="O16" s="67">
        <v>44889167.956900001</v>
      </c>
      <c r="P16" s="67">
        <v>87292</v>
      </c>
      <c r="Q16" s="67">
        <v>87298</v>
      </c>
      <c r="R16" s="68">
        <v>-6.8730096909440002E-3</v>
      </c>
      <c r="S16" s="67">
        <v>30.7943056144893</v>
      </c>
      <c r="T16" s="67">
        <v>27.305184286008799</v>
      </c>
      <c r="U16" s="69">
        <v>11.330410797893601</v>
      </c>
      <c r="V16" s="54"/>
      <c r="W16" s="54"/>
    </row>
    <row r="17" spans="1:21" ht="12" thickBot="1" x14ac:dyDescent="0.2">
      <c r="A17" s="42"/>
      <c r="B17" s="46" t="s">
        <v>15</v>
      </c>
      <c r="C17" s="53"/>
      <c r="D17" s="67">
        <v>3909742.2445</v>
      </c>
      <c r="E17" s="67">
        <v>2843990</v>
      </c>
      <c r="F17" s="68">
        <v>137.47383937707201</v>
      </c>
      <c r="G17" s="67">
        <v>1518774.7568000001</v>
      </c>
      <c r="H17" s="68">
        <v>157.42739184957699</v>
      </c>
      <c r="I17" s="67">
        <v>220819.86480000001</v>
      </c>
      <c r="J17" s="68">
        <v>5.6479391988215299</v>
      </c>
      <c r="K17" s="67">
        <v>-118857.41</v>
      </c>
      <c r="L17" s="68">
        <v>-7.8258747367139501</v>
      </c>
      <c r="M17" s="68">
        <v>-2.8578552637147299</v>
      </c>
      <c r="N17" s="67">
        <v>25288579.061299998</v>
      </c>
      <c r="O17" s="67">
        <v>53093301.634000003</v>
      </c>
      <c r="P17" s="67">
        <v>28729</v>
      </c>
      <c r="Q17" s="67">
        <v>27121</v>
      </c>
      <c r="R17" s="68">
        <v>5.9289849194351198</v>
      </c>
      <c r="S17" s="67">
        <v>136.09043978210201</v>
      </c>
      <c r="T17" s="67">
        <v>112.257153257623</v>
      </c>
      <c r="U17" s="69">
        <v>17.512829382165702</v>
      </c>
    </row>
    <row r="18" spans="1:21" ht="12" thickBot="1" x14ac:dyDescent="0.2">
      <c r="A18" s="42"/>
      <c r="B18" s="46" t="s">
        <v>16</v>
      </c>
      <c r="C18" s="53"/>
      <c r="D18" s="67">
        <v>9723583.4658000004</v>
      </c>
      <c r="E18" s="67">
        <v>9500638</v>
      </c>
      <c r="F18" s="68">
        <v>102.346636781656</v>
      </c>
      <c r="G18" s="67">
        <v>3578113.3503</v>
      </c>
      <c r="H18" s="68">
        <v>171.75168905660101</v>
      </c>
      <c r="I18" s="67">
        <v>1065649.2276000001</v>
      </c>
      <c r="J18" s="68">
        <v>10.9594290144999</v>
      </c>
      <c r="K18" s="67">
        <v>416086.5295</v>
      </c>
      <c r="L18" s="68">
        <v>11.6286570257791</v>
      </c>
      <c r="M18" s="68">
        <v>1.56112407407316</v>
      </c>
      <c r="N18" s="67">
        <v>75866386.559799999</v>
      </c>
      <c r="O18" s="67">
        <v>149747768.27880001</v>
      </c>
      <c r="P18" s="67">
        <v>171303</v>
      </c>
      <c r="Q18" s="67">
        <v>155940</v>
      </c>
      <c r="R18" s="68">
        <v>9.8518661023470493</v>
      </c>
      <c r="S18" s="67">
        <v>56.762482068615299</v>
      </c>
      <c r="T18" s="67">
        <v>51.004193653328201</v>
      </c>
      <c r="U18" s="69">
        <v>10.1445324542474</v>
      </c>
    </row>
    <row r="19" spans="1:21" ht="12" thickBot="1" x14ac:dyDescent="0.2">
      <c r="A19" s="42"/>
      <c r="B19" s="46" t="s">
        <v>17</v>
      </c>
      <c r="C19" s="53"/>
      <c r="D19" s="67">
        <v>1394422.7024999999</v>
      </c>
      <c r="E19" s="67">
        <v>1423182</v>
      </c>
      <c r="F19" s="68">
        <v>97.979225601504197</v>
      </c>
      <c r="G19" s="67">
        <v>863994.78430000006</v>
      </c>
      <c r="H19" s="68">
        <v>61.3924907694608</v>
      </c>
      <c r="I19" s="67">
        <v>109100.2819</v>
      </c>
      <c r="J19" s="68">
        <v>7.8240465896315996</v>
      </c>
      <c r="K19" s="67">
        <v>111454.7956</v>
      </c>
      <c r="L19" s="68">
        <v>12.8999384747791</v>
      </c>
      <c r="M19" s="68">
        <v>-2.1125279422252001E-2</v>
      </c>
      <c r="N19" s="67">
        <v>12242882.170499999</v>
      </c>
      <c r="O19" s="67">
        <v>36979671.519500002</v>
      </c>
      <c r="P19" s="67">
        <v>23365</v>
      </c>
      <c r="Q19" s="67">
        <v>22027</v>
      </c>
      <c r="R19" s="68">
        <v>6.0743632814273401</v>
      </c>
      <c r="S19" s="67">
        <v>59.679978707468401</v>
      </c>
      <c r="T19" s="67">
        <v>56.992969623643702</v>
      </c>
      <c r="U19" s="69">
        <v>4.5023626717354697</v>
      </c>
    </row>
    <row r="20" spans="1:21" ht="12" thickBot="1" x14ac:dyDescent="0.2">
      <c r="A20" s="42"/>
      <c r="B20" s="46" t="s">
        <v>18</v>
      </c>
      <c r="C20" s="53"/>
      <c r="D20" s="67">
        <v>2367488.2171</v>
      </c>
      <c r="E20" s="67">
        <v>4400516</v>
      </c>
      <c r="F20" s="68">
        <v>53.800241087636103</v>
      </c>
      <c r="G20" s="67">
        <v>952623.7892</v>
      </c>
      <c r="H20" s="68">
        <v>148.52289476081501</v>
      </c>
      <c r="I20" s="67">
        <v>154139.98300000001</v>
      </c>
      <c r="J20" s="68">
        <v>6.5106969439877602</v>
      </c>
      <c r="K20" s="67">
        <v>93726.104900000006</v>
      </c>
      <c r="L20" s="68">
        <v>9.8387323477098807</v>
      </c>
      <c r="M20" s="68">
        <v>0.64457899071403701</v>
      </c>
      <c r="N20" s="67">
        <v>25838775.146400001</v>
      </c>
      <c r="O20" s="67">
        <v>69071727.103100002</v>
      </c>
      <c r="P20" s="67">
        <v>65336</v>
      </c>
      <c r="Q20" s="67">
        <v>62423</v>
      </c>
      <c r="R20" s="68">
        <v>4.6665491886003698</v>
      </c>
      <c r="S20" s="67">
        <v>36.235585543957399</v>
      </c>
      <c r="T20" s="67">
        <v>39.67754848213</v>
      </c>
      <c r="U20" s="69">
        <v>-9.4988472974919897</v>
      </c>
    </row>
    <row r="21" spans="1:21" ht="12" thickBot="1" x14ac:dyDescent="0.2">
      <c r="A21" s="42"/>
      <c r="B21" s="46" t="s">
        <v>19</v>
      </c>
      <c r="C21" s="53"/>
      <c r="D21" s="67">
        <v>948354.06680000003</v>
      </c>
      <c r="E21" s="67">
        <v>1030243</v>
      </c>
      <c r="F21" s="68">
        <v>92.051493366128199</v>
      </c>
      <c r="G21" s="67">
        <v>614168.50760000001</v>
      </c>
      <c r="H21" s="68">
        <v>54.412682360726102</v>
      </c>
      <c r="I21" s="67">
        <v>153034.28450000001</v>
      </c>
      <c r="J21" s="68">
        <v>16.136830099371899</v>
      </c>
      <c r="K21" s="67">
        <v>67210.671600000001</v>
      </c>
      <c r="L21" s="68">
        <v>10.943360131349101</v>
      </c>
      <c r="M21" s="68">
        <v>1.27693431499649</v>
      </c>
      <c r="N21" s="67">
        <v>8992184.7508000005</v>
      </c>
      <c r="O21" s="67">
        <v>22529580.241099998</v>
      </c>
      <c r="P21" s="67">
        <v>41501</v>
      </c>
      <c r="Q21" s="67">
        <v>39086</v>
      </c>
      <c r="R21" s="68">
        <v>6.1786829043647398</v>
      </c>
      <c r="S21" s="67">
        <v>22.851354589046</v>
      </c>
      <c r="T21" s="67">
        <v>21.974106007265998</v>
      </c>
      <c r="U21" s="69">
        <v>3.8389347045558999</v>
      </c>
    </row>
    <row r="22" spans="1:21" ht="12" thickBot="1" x14ac:dyDescent="0.2">
      <c r="A22" s="42"/>
      <c r="B22" s="46" t="s">
        <v>20</v>
      </c>
      <c r="C22" s="53"/>
      <c r="D22" s="67">
        <v>2610894.9892000002</v>
      </c>
      <c r="E22" s="67">
        <v>2753801</v>
      </c>
      <c r="F22" s="68">
        <v>94.810590496553701</v>
      </c>
      <c r="G22" s="67">
        <v>3760463.7757000001</v>
      </c>
      <c r="H22" s="68">
        <v>-30.569867310741799</v>
      </c>
      <c r="I22" s="67">
        <v>322756.09019999998</v>
      </c>
      <c r="J22" s="68">
        <v>12.3618947347589</v>
      </c>
      <c r="K22" s="67">
        <v>341496.92190000002</v>
      </c>
      <c r="L22" s="68">
        <v>9.0812448216292498</v>
      </c>
      <c r="M22" s="68">
        <v>-5.4878479125759001E-2</v>
      </c>
      <c r="N22" s="67">
        <v>24404011.724599998</v>
      </c>
      <c r="O22" s="67">
        <v>62109581.426399998</v>
      </c>
      <c r="P22" s="67">
        <v>108724</v>
      </c>
      <c r="Q22" s="67">
        <v>102347</v>
      </c>
      <c r="R22" s="68">
        <v>6.2307639696327097</v>
      </c>
      <c r="S22" s="67">
        <v>24.0139710569883</v>
      </c>
      <c r="T22" s="67">
        <v>22.567209489286402</v>
      </c>
      <c r="U22" s="69">
        <v>6.0246660757128998</v>
      </c>
    </row>
    <row r="23" spans="1:21" ht="12" thickBot="1" x14ac:dyDescent="0.2">
      <c r="A23" s="42"/>
      <c r="B23" s="46" t="s">
        <v>21</v>
      </c>
      <c r="C23" s="53"/>
      <c r="D23" s="67">
        <v>4705105.7017999999</v>
      </c>
      <c r="E23" s="67">
        <v>5600237</v>
      </c>
      <c r="F23" s="68">
        <v>84.016188989858804</v>
      </c>
      <c r="G23" s="67">
        <v>3244037.3596000001</v>
      </c>
      <c r="H23" s="68">
        <v>45.038579407117403</v>
      </c>
      <c r="I23" s="67">
        <v>286824.44630000001</v>
      </c>
      <c r="J23" s="68">
        <v>6.0960255619819899</v>
      </c>
      <c r="K23" s="67">
        <v>292020.71720000001</v>
      </c>
      <c r="L23" s="68">
        <v>9.0017680078754392</v>
      </c>
      <c r="M23" s="68">
        <v>-1.7794185802376E-2</v>
      </c>
      <c r="N23" s="67">
        <v>49615468.577600002</v>
      </c>
      <c r="O23" s="67">
        <v>143229227.05419999</v>
      </c>
      <c r="P23" s="67">
        <v>124023</v>
      </c>
      <c r="Q23" s="67">
        <v>116599</v>
      </c>
      <c r="R23" s="68">
        <v>6.3671215018996596</v>
      </c>
      <c r="S23" s="67">
        <v>37.9373640518291</v>
      </c>
      <c r="T23" s="67">
        <v>39.847799929673499</v>
      </c>
      <c r="U23" s="69">
        <v>-5.03576335781898</v>
      </c>
    </row>
    <row r="24" spans="1:21" ht="12" thickBot="1" x14ac:dyDescent="0.2">
      <c r="A24" s="42"/>
      <c r="B24" s="46" t="s">
        <v>22</v>
      </c>
      <c r="C24" s="53"/>
      <c r="D24" s="67">
        <v>699617.63899999997</v>
      </c>
      <c r="E24" s="67">
        <v>968497</v>
      </c>
      <c r="F24" s="68">
        <v>72.237460621973995</v>
      </c>
      <c r="G24" s="67">
        <v>428190.32299999997</v>
      </c>
      <c r="H24" s="68">
        <v>63.389409199703003</v>
      </c>
      <c r="I24" s="67">
        <v>115871.8702</v>
      </c>
      <c r="J24" s="68">
        <v>16.5621710689887</v>
      </c>
      <c r="K24" s="67">
        <v>76388.986399999994</v>
      </c>
      <c r="L24" s="68">
        <v>17.839960946525199</v>
      </c>
      <c r="M24" s="68">
        <v>0.51686618268834705</v>
      </c>
      <c r="N24" s="67">
        <v>6366466.4075999996</v>
      </c>
      <c r="O24" s="67">
        <v>15940563.659299999</v>
      </c>
      <c r="P24" s="67">
        <v>34436</v>
      </c>
      <c r="Q24" s="67">
        <v>36681</v>
      </c>
      <c r="R24" s="68">
        <v>-6.1203347782230599</v>
      </c>
      <c r="S24" s="67">
        <v>20.316460651643599</v>
      </c>
      <c r="T24" s="67">
        <v>19.495605092554701</v>
      </c>
      <c r="U24" s="69">
        <v>4.0403472492758903</v>
      </c>
    </row>
    <row r="25" spans="1:21" ht="12" thickBot="1" x14ac:dyDescent="0.2">
      <c r="A25" s="42"/>
      <c r="B25" s="46" t="s">
        <v>23</v>
      </c>
      <c r="C25" s="53"/>
      <c r="D25" s="67">
        <v>662320.17579999997</v>
      </c>
      <c r="E25" s="67">
        <v>915548</v>
      </c>
      <c r="F25" s="68">
        <v>72.341392892562695</v>
      </c>
      <c r="G25" s="67">
        <v>481458.46629999997</v>
      </c>
      <c r="H25" s="68">
        <v>37.565381473072698</v>
      </c>
      <c r="I25" s="67">
        <v>64666.447099999998</v>
      </c>
      <c r="J25" s="68">
        <v>9.7636233143420394</v>
      </c>
      <c r="K25" s="67">
        <v>33066.022400000002</v>
      </c>
      <c r="L25" s="68">
        <v>6.8678867886801997</v>
      </c>
      <c r="M25" s="68">
        <v>0.955676625320377</v>
      </c>
      <c r="N25" s="67">
        <v>7038528.233</v>
      </c>
      <c r="O25" s="67">
        <v>22752338.684700001</v>
      </c>
      <c r="P25" s="67">
        <v>26194</v>
      </c>
      <c r="Q25" s="67">
        <v>31438</v>
      </c>
      <c r="R25" s="68">
        <v>-16.680450410331499</v>
      </c>
      <c r="S25" s="67">
        <v>25.285186523631399</v>
      </c>
      <c r="T25" s="67">
        <v>24.9446905019403</v>
      </c>
      <c r="U25" s="69">
        <v>1.34662254270029</v>
      </c>
    </row>
    <row r="26" spans="1:21" ht="12" thickBot="1" x14ac:dyDescent="0.2">
      <c r="A26" s="42"/>
      <c r="B26" s="46" t="s">
        <v>24</v>
      </c>
      <c r="C26" s="53"/>
      <c r="D26" s="67">
        <v>2152401.1157</v>
      </c>
      <c r="E26" s="67">
        <v>2190430</v>
      </c>
      <c r="F26" s="68">
        <v>98.263862150354001</v>
      </c>
      <c r="G26" s="67">
        <v>668167.73910000001</v>
      </c>
      <c r="H26" s="68">
        <v>222.13484574984301</v>
      </c>
      <c r="I26" s="67">
        <v>367067.69829999999</v>
      </c>
      <c r="J26" s="68">
        <v>17.053870471565101</v>
      </c>
      <c r="K26" s="67">
        <v>111897.8067</v>
      </c>
      <c r="L26" s="68">
        <v>16.746963397353301</v>
      </c>
      <c r="M26" s="68">
        <v>2.28038331693234</v>
      </c>
      <c r="N26" s="67">
        <v>18417628.134</v>
      </c>
      <c r="O26" s="67">
        <v>41087574.573700003</v>
      </c>
      <c r="P26" s="67">
        <v>85294</v>
      </c>
      <c r="Q26" s="67">
        <v>79316</v>
      </c>
      <c r="R26" s="68">
        <v>7.5369408442180497</v>
      </c>
      <c r="S26" s="67">
        <v>25.235082370389499</v>
      </c>
      <c r="T26" s="67">
        <v>23.0711575949367</v>
      </c>
      <c r="U26" s="69">
        <v>8.5750652353403503</v>
      </c>
    </row>
    <row r="27" spans="1:21" ht="12" thickBot="1" x14ac:dyDescent="0.2">
      <c r="A27" s="42"/>
      <c r="B27" s="46" t="s">
        <v>25</v>
      </c>
      <c r="C27" s="53"/>
      <c r="D27" s="67">
        <v>482794.70740000001</v>
      </c>
      <c r="E27" s="67">
        <v>522266</v>
      </c>
      <c r="F27" s="68">
        <v>92.442300934772703</v>
      </c>
      <c r="G27" s="67">
        <v>342107.42340000003</v>
      </c>
      <c r="H27" s="68">
        <v>41.123715645160097</v>
      </c>
      <c r="I27" s="67">
        <v>106718.133</v>
      </c>
      <c r="J27" s="68">
        <v>22.104246663081799</v>
      </c>
      <c r="K27" s="67">
        <v>98762.971000000005</v>
      </c>
      <c r="L27" s="68">
        <v>28.868993843645399</v>
      </c>
      <c r="M27" s="68">
        <v>8.0548022395963995E-2</v>
      </c>
      <c r="N27" s="67">
        <v>4970928.5007999996</v>
      </c>
      <c r="O27" s="67">
        <v>14021256.9615</v>
      </c>
      <c r="P27" s="67">
        <v>41602</v>
      </c>
      <c r="Q27" s="67">
        <v>38664</v>
      </c>
      <c r="R27" s="68">
        <v>7.5987999172356702</v>
      </c>
      <c r="S27" s="67">
        <v>11.605084068073699</v>
      </c>
      <c r="T27" s="67">
        <v>11.150488581109</v>
      </c>
      <c r="U27" s="69">
        <v>3.9172097702870601</v>
      </c>
    </row>
    <row r="28" spans="1:21" ht="12" thickBot="1" x14ac:dyDescent="0.2">
      <c r="A28" s="42"/>
      <c r="B28" s="46" t="s">
        <v>26</v>
      </c>
      <c r="C28" s="53"/>
      <c r="D28" s="67">
        <v>1299285.2367</v>
      </c>
      <c r="E28" s="67">
        <v>1760344</v>
      </c>
      <c r="F28" s="68">
        <v>73.8085985864127</v>
      </c>
      <c r="G28" s="67">
        <v>993643.57750000001</v>
      </c>
      <c r="H28" s="68">
        <v>30.759687489652201</v>
      </c>
      <c r="I28" s="67">
        <v>73713.049299999999</v>
      </c>
      <c r="J28" s="68">
        <v>5.67335387318189</v>
      </c>
      <c r="K28" s="67">
        <v>84538.727700000003</v>
      </c>
      <c r="L28" s="68">
        <v>8.5079529133272107</v>
      </c>
      <c r="M28" s="68">
        <v>-0.128055847237455</v>
      </c>
      <c r="N28" s="67">
        <v>16377285.2722</v>
      </c>
      <c r="O28" s="67">
        <v>59253644.867799997</v>
      </c>
      <c r="P28" s="67">
        <v>38062</v>
      </c>
      <c r="Q28" s="67">
        <v>43063</v>
      </c>
      <c r="R28" s="68">
        <v>-11.613217843624501</v>
      </c>
      <c r="S28" s="67">
        <v>34.136021141821203</v>
      </c>
      <c r="T28" s="67">
        <v>31.3904958200776</v>
      </c>
      <c r="U28" s="69">
        <v>8.0428978829639703</v>
      </c>
    </row>
    <row r="29" spans="1:21" ht="12" thickBot="1" x14ac:dyDescent="0.2">
      <c r="A29" s="42"/>
      <c r="B29" s="46" t="s">
        <v>27</v>
      </c>
      <c r="C29" s="53"/>
      <c r="D29" s="67">
        <v>780007.53220000002</v>
      </c>
      <c r="E29" s="67">
        <v>1053005</v>
      </c>
      <c r="F29" s="68">
        <v>74.074437652242906</v>
      </c>
      <c r="G29" s="67">
        <v>875297.45970000001</v>
      </c>
      <c r="H29" s="68">
        <v>-10.8865764939681</v>
      </c>
      <c r="I29" s="67">
        <v>135046.8481</v>
      </c>
      <c r="J29" s="68">
        <v>17.3135312833585</v>
      </c>
      <c r="K29" s="67">
        <v>164792.13630000001</v>
      </c>
      <c r="L29" s="68">
        <v>18.8269866973544</v>
      </c>
      <c r="M29" s="68">
        <v>-0.180501866580875</v>
      </c>
      <c r="N29" s="67">
        <v>9961968.1879999992</v>
      </c>
      <c r="O29" s="67">
        <v>31810050.008699998</v>
      </c>
      <c r="P29" s="67">
        <v>91888</v>
      </c>
      <c r="Q29" s="67">
        <v>95843</v>
      </c>
      <c r="R29" s="68">
        <v>-4.1265402794152903</v>
      </c>
      <c r="S29" s="67">
        <v>8.4886767826049105</v>
      </c>
      <c r="T29" s="67">
        <v>8.1804534916477998</v>
      </c>
      <c r="U29" s="69">
        <v>3.6309933674082799</v>
      </c>
    </row>
    <row r="30" spans="1:21" ht="12" thickBot="1" x14ac:dyDescent="0.2">
      <c r="A30" s="42"/>
      <c r="B30" s="46" t="s">
        <v>28</v>
      </c>
      <c r="C30" s="53"/>
      <c r="D30" s="67">
        <v>2552235.1381999999</v>
      </c>
      <c r="E30" s="67">
        <v>2806631</v>
      </c>
      <c r="F30" s="68">
        <v>90.935899240049693</v>
      </c>
      <c r="G30" s="67">
        <v>954376.4706</v>
      </c>
      <c r="H30" s="68">
        <v>167.42435682592401</v>
      </c>
      <c r="I30" s="67">
        <v>263578.02389999997</v>
      </c>
      <c r="J30" s="68">
        <v>10.327340923841801</v>
      </c>
      <c r="K30" s="67">
        <v>156800.83989999999</v>
      </c>
      <c r="L30" s="68">
        <v>16.429663212612699</v>
      </c>
      <c r="M30" s="68">
        <v>0.68097329113860205</v>
      </c>
      <c r="N30" s="67">
        <v>19554905.637200002</v>
      </c>
      <c r="O30" s="67">
        <v>51020095.291299999</v>
      </c>
      <c r="P30" s="67">
        <v>92912</v>
      </c>
      <c r="Q30" s="67">
        <v>86773</v>
      </c>
      <c r="R30" s="68">
        <v>7.0747813259884902</v>
      </c>
      <c r="S30" s="67">
        <v>27.469381115464099</v>
      </c>
      <c r="T30" s="67">
        <v>25.788952140642799</v>
      </c>
      <c r="U30" s="69">
        <v>6.1174620853589703</v>
      </c>
    </row>
    <row r="31" spans="1:21" ht="12" thickBot="1" x14ac:dyDescent="0.2">
      <c r="A31" s="42"/>
      <c r="B31" s="46" t="s">
        <v>29</v>
      </c>
      <c r="C31" s="53"/>
      <c r="D31" s="67">
        <v>1735907.0182</v>
      </c>
      <c r="E31" s="67">
        <v>1686593</v>
      </c>
      <c r="F31" s="68">
        <v>102.923883722985</v>
      </c>
      <c r="G31" s="67">
        <v>618251.56920000003</v>
      </c>
      <c r="H31" s="68">
        <v>180.776807480847</v>
      </c>
      <c r="I31" s="67">
        <v>41378.737099999998</v>
      </c>
      <c r="J31" s="68">
        <v>2.3836954782812301</v>
      </c>
      <c r="K31" s="67">
        <v>49498.363299999997</v>
      </c>
      <c r="L31" s="68">
        <v>8.0061848227978594</v>
      </c>
      <c r="M31" s="68">
        <v>-0.164038276392868</v>
      </c>
      <c r="N31" s="67">
        <v>19388432.953000002</v>
      </c>
      <c r="O31" s="67">
        <v>78905762.444299996</v>
      </c>
      <c r="P31" s="67">
        <v>30185</v>
      </c>
      <c r="Q31" s="67">
        <v>28638</v>
      </c>
      <c r="R31" s="68">
        <v>5.4019135414484296</v>
      </c>
      <c r="S31" s="67">
        <v>57.508928878582097</v>
      </c>
      <c r="T31" s="67">
        <v>75.371432638452404</v>
      </c>
      <c r="U31" s="69">
        <v>-31.060400720700699</v>
      </c>
    </row>
    <row r="32" spans="1:21" ht="12" thickBot="1" x14ac:dyDescent="0.2">
      <c r="A32" s="42"/>
      <c r="B32" s="46" t="s">
        <v>30</v>
      </c>
      <c r="C32" s="53"/>
      <c r="D32" s="67">
        <v>177879.9583</v>
      </c>
      <c r="E32" s="67">
        <v>292107</v>
      </c>
      <c r="F32" s="68">
        <v>60.895479498950699</v>
      </c>
      <c r="G32" s="67">
        <v>557270.8591</v>
      </c>
      <c r="H32" s="68">
        <v>-68.0801614878484</v>
      </c>
      <c r="I32" s="67">
        <v>44577.418799999999</v>
      </c>
      <c r="J32" s="68">
        <v>25.0603942265485</v>
      </c>
      <c r="K32" s="67">
        <v>123135.0543</v>
      </c>
      <c r="L32" s="68">
        <v>22.096087080322999</v>
      </c>
      <c r="M32" s="68">
        <v>-0.63797946041105502</v>
      </c>
      <c r="N32" s="67">
        <v>1963191.7993000001</v>
      </c>
      <c r="O32" s="67">
        <v>5912699.3186999997</v>
      </c>
      <c r="P32" s="67">
        <v>26761</v>
      </c>
      <c r="Q32" s="67">
        <v>24510</v>
      </c>
      <c r="R32" s="68">
        <v>9.1840065279477798</v>
      </c>
      <c r="S32" s="67">
        <v>6.6469847277754903</v>
      </c>
      <c r="T32" s="67">
        <v>6.5199441982864101</v>
      </c>
      <c r="U32" s="69">
        <v>1.91125050969685</v>
      </c>
    </row>
    <row r="33" spans="1:21" ht="12" thickBot="1" x14ac:dyDescent="0.2">
      <c r="A33" s="42"/>
      <c r="B33" s="46" t="s">
        <v>31</v>
      </c>
      <c r="C33" s="53"/>
      <c r="D33" s="70"/>
      <c r="E33" s="70"/>
      <c r="F33" s="70"/>
      <c r="G33" s="67">
        <v>69.231399999999994</v>
      </c>
      <c r="H33" s="70"/>
      <c r="I33" s="70"/>
      <c r="J33" s="70"/>
      <c r="K33" s="67">
        <v>13.4803</v>
      </c>
      <c r="L33" s="68">
        <v>19.471367038655899</v>
      </c>
      <c r="M33" s="70"/>
      <c r="N33" s="67">
        <v>11.2972</v>
      </c>
      <c r="O33" s="67">
        <v>35.7438</v>
      </c>
      <c r="P33" s="70"/>
      <c r="Q33" s="70"/>
      <c r="R33" s="70"/>
      <c r="S33" s="70"/>
      <c r="T33" s="70"/>
      <c r="U33" s="71"/>
    </row>
    <row r="34" spans="1:21" ht="12" thickBot="1" x14ac:dyDescent="0.2">
      <c r="A34" s="42"/>
      <c r="B34" s="46" t="s">
        <v>70</v>
      </c>
      <c r="C34" s="53"/>
      <c r="D34" s="70"/>
      <c r="E34" s="70"/>
      <c r="F34" s="70"/>
      <c r="G34" s="67">
        <v>1</v>
      </c>
      <c r="H34" s="70"/>
      <c r="I34" s="70"/>
      <c r="J34" s="70"/>
      <c r="K34" s="67">
        <v>0</v>
      </c>
      <c r="L34" s="68">
        <v>0</v>
      </c>
      <c r="M34" s="70"/>
      <c r="N34" s="70"/>
      <c r="O34" s="70"/>
      <c r="P34" s="70"/>
      <c r="Q34" s="70"/>
      <c r="R34" s="70"/>
      <c r="S34" s="70"/>
      <c r="T34" s="70"/>
      <c r="U34" s="71"/>
    </row>
    <row r="35" spans="1:21" ht="12" thickBot="1" x14ac:dyDescent="0.2">
      <c r="A35" s="42"/>
      <c r="B35" s="46" t="s">
        <v>32</v>
      </c>
      <c r="C35" s="53"/>
      <c r="D35" s="67">
        <v>525616.13840000005</v>
      </c>
      <c r="E35" s="67">
        <v>667657</v>
      </c>
      <c r="F35" s="68">
        <v>78.725474068271595</v>
      </c>
      <c r="G35" s="67">
        <v>175237.834</v>
      </c>
      <c r="H35" s="68">
        <v>199.94443916717199</v>
      </c>
      <c r="I35" s="67">
        <v>66344.998399999997</v>
      </c>
      <c r="J35" s="68">
        <v>12.622329025504699</v>
      </c>
      <c r="K35" s="67">
        <v>17906.177800000001</v>
      </c>
      <c r="L35" s="68">
        <v>10.218214520957799</v>
      </c>
      <c r="M35" s="68">
        <v>2.7051457402595398</v>
      </c>
      <c r="N35" s="67">
        <v>4958687.9709000001</v>
      </c>
      <c r="O35" s="67">
        <v>13494409.502599999</v>
      </c>
      <c r="P35" s="67">
        <v>18109</v>
      </c>
      <c r="Q35" s="67">
        <v>18311</v>
      </c>
      <c r="R35" s="68">
        <v>-1.1031620337501999</v>
      </c>
      <c r="S35" s="67">
        <v>29.025133270749301</v>
      </c>
      <c r="T35" s="67">
        <v>26.9288713014035</v>
      </c>
      <c r="U35" s="69">
        <v>7.2222302987954503</v>
      </c>
    </row>
    <row r="36" spans="1:21" ht="12" thickBot="1" x14ac:dyDescent="0.2">
      <c r="A36" s="42"/>
      <c r="B36" s="46" t="s">
        <v>36</v>
      </c>
      <c r="C36" s="53"/>
      <c r="D36" s="70"/>
      <c r="E36" s="67">
        <v>468943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42"/>
      <c r="B37" s="46" t="s">
        <v>37</v>
      </c>
      <c r="C37" s="53"/>
      <c r="D37" s="70"/>
      <c r="E37" s="67">
        <v>277885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2"/>
      <c r="B38" s="46" t="s">
        <v>38</v>
      </c>
      <c r="C38" s="53"/>
      <c r="D38" s="70"/>
      <c r="E38" s="67">
        <v>230297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</row>
    <row r="39" spans="1:21" ht="12" thickBot="1" x14ac:dyDescent="0.2">
      <c r="A39" s="42"/>
      <c r="B39" s="46" t="s">
        <v>33</v>
      </c>
      <c r="C39" s="53"/>
      <c r="D39" s="67">
        <v>654784.61690000002</v>
      </c>
      <c r="E39" s="67">
        <v>162203</v>
      </c>
      <c r="F39" s="68">
        <v>403.68218645770997</v>
      </c>
      <c r="G39" s="67">
        <v>459730.76789999998</v>
      </c>
      <c r="H39" s="68">
        <v>42.427843124571503</v>
      </c>
      <c r="I39" s="67">
        <v>34892.174400000004</v>
      </c>
      <c r="J39" s="68">
        <v>5.3288017921363</v>
      </c>
      <c r="K39" s="67">
        <v>27153.3387</v>
      </c>
      <c r="L39" s="68">
        <v>5.9063566321726704</v>
      </c>
      <c r="M39" s="68">
        <v>0.28500494121557202</v>
      </c>
      <c r="N39" s="67">
        <v>4576171.8168000001</v>
      </c>
      <c r="O39" s="67">
        <v>11848535.934800001</v>
      </c>
      <c r="P39" s="67">
        <v>663</v>
      </c>
      <c r="Q39" s="67">
        <v>535</v>
      </c>
      <c r="R39" s="68">
        <v>23.925233644859802</v>
      </c>
      <c r="S39" s="67">
        <v>987.60877360482698</v>
      </c>
      <c r="T39" s="67">
        <v>895.20553084112203</v>
      </c>
      <c r="U39" s="69">
        <v>9.3562598098868701</v>
      </c>
    </row>
    <row r="40" spans="1:21" ht="12" thickBot="1" x14ac:dyDescent="0.2">
      <c r="A40" s="42"/>
      <c r="B40" s="46" t="s">
        <v>34</v>
      </c>
      <c r="C40" s="53"/>
      <c r="D40" s="67">
        <v>1237660.4283</v>
      </c>
      <c r="E40" s="67">
        <v>549589</v>
      </c>
      <c r="F40" s="68">
        <v>225.19745269647001</v>
      </c>
      <c r="G40" s="67">
        <v>767165.54619999998</v>
      </c>
      <c r="H40" s="68">
        <v>61.328990128728002</v>
      </c>
      <c r="I40" s="67">
        <v>79204.063200000004</v>
      </c>
      <c r="J40" s="68">
        <v>6.3994987145861604</v>
      </c>
      <c r="K40" s="67">
        <v>50833.183400000002</v>
      </c>
      <c r="L40" s="68">
        <v>6.6261035381205398</v>
      </c>
      <c r="M40" s="68">
        <v>0.55811731436831502</v>
      </c>
      <c r="N40" s="67">
        <v>12401249.126800001</v>
      </c>
      <c r="O40" s="67">
        <v>31210199.430500001</v>
      </c>
      <c r="P40" s="67">
        <v>5522</v>
      </c>
      <c r="Q40" s="67">
        <v>4861</v>
      </c>
      <c r="R40" s="68">
        <v>13.5980250977165</v>
      </c>
      <c r="S40" s="67">
        <v>224.13263822890301</v>
      </c>
      <c r="T40" s="67">
        <v>228.314646677638</v>
      </c>
      <c r="U40" s="69">
        <v>-1.86586321464917</v>
      </c>
    </row>
    <row r="41" spans="1:21" ht="12" thickBot="1" x14ac:dyDescent="0.2">
      <c r="A41" s="42"/>
      <c r="B41" s="46" t="s">
        <v>39</v>
      </c>
      <c r="C41" s="53"/>
      <c r="D41" s="70"/>
      <c r="E41" s="67">
        <v>204186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2"/>
      <c r="B42" s="46" t="s">
        <v>40</v>
      </c>
      <c r="C42" s="53"/>
      <c r="D42" s="70"/>
      <c r="E42" s="67">
        <v>53603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</row>
    <row r="43" spans="1:21" ht="12" thickBot="1" x14ac:dyDescent="0.2">
      <c r="A43" s="41"/>
      <c r="B43" s="46" t="s">
        <v>35</v>
      </c>
      <c r="C43" s="53"/>
      <c r="D43" s="72">
        <v>47947.470099999999</v>
      </c>
      <c r="E43" s="72">
        <v>35306</v>
      </c>
      <c r="F43" s="73">
        <v>135.805444117147</v>
      </c>
      <c r="G43" s="72">
        <v>49856.4208</v>
      </c>
      <c r="H43" s="73">
        <v>-3.8288963976331098</v>
      </c>
      <c r="I43" s="72">
        <v>6159.7834999999995</v>
      </c>
      <c r="J43" s="73">
        <v>12.846941636655799</v>
      </c>
      <c r="K43" s="72">
        <v>6280.8397000000004</v>
      </c>
      <c r="L43" s="73">
        <v>12.597855199425</v>
      </c>
      <c r="M43" s="73">
        <v>-1.9273887852925001E-2</v>
      </c>
      <c r="N43" s="72">
        <v>841262.32299999997</v>
      </c>
      <c r="O43" s="72">
        <v>1429605.2988</v>
      </c>
      <c r="P43" s="72">
        <v>55</v>
      </c>
      <c r="Q43" s="72">
        <v>51</v>
      </c>
      <c r="R43" s="73">
        <v>7.8431372549019596</v>
      </c>
      <c r="S43" s="72">
        <v>871.77218363636405</v>
      </c>
      <c r="T43" s="72">
        <v>2341.3311529411799</v>
      </c>
      <c r="U43" s="74">
        <v>-168.57144525705601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19:C19"/>
    <mergeCell ref="B20:C20"/>
    <mergeCell ref="B21:C21"/>
    <mergeCell ref="B22:C22"/>
    <mergeCell ref="B23:C23"/>
    <mergeCell ref="B28:C28"/>
    <mergeCell ref="B29:C29"/>
    <mergeCell ref="B30:C3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191156</v>
      </c>
      <c r="D2" s="32">
        <v>1886984.75171795</v>
      </c>
      <c r="E2" s="32">
        <v>1477904.4281393201</v>
      </c>
      <c r="F2" s="32">
        <v>409080.32357863197</v>
      </c>
      <c r="G2" s="32">
        <v>1477904.4281393201</v>
      </c>
      <c r="H2" s="32">
        <v>0.21679047655589001</v>
      </c>
    </row>
    <row r="3" spans="1:8" ht="14.25" x14ac:dyDescent="0.2">
      <c r="A3" s="32">
        <v>2</v>
      </c>
      <c r="B3" s="33">
        <v>13</v>
      </c>
      <c r="C3" s="32">
        <v>27108</v>
      </c>
      <c r="D3" s="32">
        <v>222180.59104735599</v>
      </c>
      <c r="E3" s="32">
        <v>191937.792954837</v>
      </c>
      <c r="F3" s="32">
        <v>30242.798092519501</v>
      </c>
      <c r="G3" s="32">
        <v>191937.792954837</v>
      </c>
      <c r="H3" s="32">
        <v>0.13611809181871101</v>
      </c>
    </row>
    <row r="4" spans="1:8" ht="14.25" x14ac:dyDescent="0.2">
      <c r="A4" s="32">
        <v>3</v>
      </c>
      <c r="B4" s="33">
        <v>14</v>
      </c>
      <c r="C4" s="32">
        <v>207125</v>
      </c>
      <c r="D4" s="32">
        <v>571408.14040854701</v>
      </c>
      <c r="E4" s="32">
        <v>507625.58962393203</v>
      </c>
      <c r="F4" s="32">
        <v>63782.5507846154</v>
      </c>
      <c r="G4" s="32">
        <v>507625.58962393203</v>
      </c>
      <c r="H4" s="32">
        <v>0.111623454889901</v>
      </c>
    </row>
    <row r="5" spans="1:8" ht="14.25" x14ac:dyDescent="0.2">
      <c r="A5" s="32">
        <v>4</v>
      </c>
      <c r="B5" s="33">
        <v>15</v>
      </c>
      <c r="C5" s="32">
        <v>6699</v>
      </c>
      <c r="D5" s="32">
        <v>106528.69024359</v>
      </c>
      <c r="E5" s="32">
        <v>82845.512119658102</v>
      </c>
      <c r="F5" s="32">
        <v>23683.178123931601</v>
      </c>
      <c r="G5" s="32">
        <v>82845.512119658102</v>
      </c>
      <c r="H5" s="32">
        <v>0.22231736886821199</v>
      </c>
    </row>
    <row r="6" spans="1:8" ht="14.25" x14ac:dyDescent="0.2">
      <c r="A6" s="32">
        <v>5</v>
      </c>
      <c r="B6" s="33">
        <v>16</v>
      </c>
      <c r="C6" s="32">
        <v>6824</v>
      </c>
      <c r="D6" s="32">
        <v>488138.086864957</v>
      </c>
      <c r="E6" s="32">
        <v>507246.40976153797</v>
      </c>
      <c r="F6" s="32">
        <v>-19108.322896581201</v>
      </c>
      <c r="G6" s="32">
        <v>507246.40976153797</v>
      </c>
      <c r="H6" s="32">
        <v>-3.9145322626438502E-2</v>
      </c>
    </row>
    <row r="7" spans="1:8" ht="14.25" x14ac:dyDescent="0.2">
      <c r="A7" s="32">
        <v>6</v>
      </c>
      <c r="B7" s="33">
        <v>17</v>
      </c>
      <c r="C7" s="32">
        <v>40744</v>
      </c>
      <c r="D7" s="32">
        <v>590429.60623931605</v>
      </c>
      <c r="E7" s="32">
        <v>534363.23869145301</v>
      </c>
      <c r="F7" s="32">
        <v>56066.367547863199</v>
      </c>
      <c r="G7" s="32">
        <v>534363.23869145301</v>
      </c>
      <c r="H7" s="32">
        <v>9.4958597867360495E-2</v>
      </c>
    </row>
    <row r="8" spans="1:8" ht="14.25" x14ac:dyDescent="0.2">
      <c r="A8" s="32">
        <v>7</v>
      </c>
      <c r="B8" s="33">
        <v>18</v>
      </c>
      <c r="C8" s="32">
        <v>181987</v>
      </c>
      <c r="D8" s="32">
        <v>333456.18201623898</v>
      </c>
      <c r="E8" s="32">
        <v>277879.63800085499</v>
      </c>
      <c r="F8" s="32">
        <v>55576.544015384599</v>
      </c>
      <c r="G8" s="32">
        <v>277879.63800085499</v>
      </c>
      <c r="H8" s="32">
        <v>0.16666820713696701</v>
      </c>
    </row>
    <row r="9" spans="1:8" ht="14.25" x14ac:dyDescent="0.2">
      <c r="A9" s="32">
        <v>8</v>
      </c>
      <c r="B9" s="33">
        <v>19</v>
      </c>
      <c r="C9" s="32">
        <v>38384</v>
      </c>
      <c r="D9" s="32">
        <v>254152.79838803399</v>
      </c>
      <c r="E9" s="32">
        <v>244511.170628205</v>
      </c>
      <c r="F9" s="32">
        <v>9641.6277598290599</v>
      </c>
      <c r="G9" s="32">
        <v>244511.170628205</v>
      </c>
      <c r="H9" s="32">
        <v>3.7936343101398602E-2</v>
      </c>
    </row>
    <row r="10" spans="1:8" ht="14.25" x14ac:dyDescent="0.2">
      <c r="A10" s="32">
        <v>9</v>
      </c>
      <c r="B10" s="33">
        <v>21</v>
      </c>
      <c r="C10" s="32">
        <v>501372</v>
      </c>
      <c r="D10" s="32">
        <v>2688096.3240658101</v>
      </c>
      <c r="E10" s="32">
        <v>2689594.0780239301</v>
      </c>
      <c r="F10" s="32">
        <v>-1497.75395811966</v>
      </c>
      <c r="G10" s="32">
        <v>2689594.0780239301</v>
      </c>
      <c r="H10" s="35">
        <v>-5.57180166763618E-4</v>
      </c>
    </row>
    <row r="11" spans="1:8" ht="14.25" x14ac:dyDescent="0.2">
      <c r="A11" s="32">
        <v>10</v>
      </c>
      <c r="B11" s="33">
        <v>22</v>
      </c>
      <c r="C11" s="32">
        <v>136080</v>
      </c>
      <c r="D11" s="32">
        <v>3909742.64937692</v>
      </c>
      <c r="E11" s="32">
        <v>3688922.3797641001</v>
      </c>
      <c r="F11" s="32">
        <v>220820.26961282099</v>
      </c>
      <c r="G11" s="32">
        <v>3688922.3797641001</v>
      </c>
      <c r="H11" s="32">
        <v>5.64794896789464E-2</v>
      </c>
    </row>
    <row r="12" spans="1:8" ht="14.25" x14ac:dyDescent="0.2">
      <c r="A12" s="32">
        <v>11</v>
      </c>
      <c r="B12" s="33">
        <v>23</v>
      </c>
      <c r="C12" s="32">
        <v>498180.73499999999</v>
      </c>
      <c r="D12" s="32">
        <v>9723583.4824545197</v>
      </c>
      <c r="E12" s="32">
        <v>8657934.2084808704</v>
      </c>
      <c r="F12" s="32">
        <v>1065649.2739736501</v>
      </c>
      <c r="G12" s="32">
        <v>8657934.2084808704</v>
      </c>
      <c r="H12" s="32">
        <v>0.109594294726479</v>
      </c>
    </row>
    <row r="13" spans="1:8" ht="14.25" x14ac:dyDescent="0.2">
      <c r="A13" s="32">
        <v>12</v>
      </c>
      <c r="B13" s="33">
        <v>24</v>
      </c>
      <c r="C13" s="32">
        <v>57438.228000000003</v>
      </c>
      <c r="D13" s="32">
        <v>1394422.75551795</v>
      </c>
      <c r="E13" s="32">
        <v>1285322.42112991</v>
      </c>
      <c r="F13" s="32">
        <v>109100.334388034</v>
      </c>
      <c r="G13" s="32">
        <v>1285322.42112991</v>
      </c>
      <c r="H13" s="32">
        <v>7.8240500562908294E-2</v>
      </c>
    </row>
    <row r="14" spans="1:8" ht="14.25" x14ac:dyDescent="0.2">
      <c r="A14" s="32">
        <v>13</v>
      </c>
      <c r="B14" s="33">
        <v>25</v>
      </c>
      <c r="C14" s="32">
        <v>165281</v>
      </c>
      <c r="D14" s="32">
        <v>2367488.5016999999</v>
      </c>
      <c r="E14" s="32">
        <v>2213348.2341</v>
      </c>
      <c r="F14" s="32">
        <v>154140.26759999999</v>
      </c>
      <c r="G14" s="32">
        <v>2213348.2341</v>
      </c>
      <c r="H14" s="32">
        <v>6.5107081825030194E-2</v>
      </c>
    </row>
    <row r="15" spans="1:8" ht="14.25" x14ac:dyDescent="0.2">
      <c r="A15" s="32">
        <v>14</v>
      </c>
      <c r="B15" s="33">
        <v>26</v>
      </c>
      <c r="C15" s="32">
        <v>92513</v>
      </c>
      <c r="D15" s="32">
        <v>948353.90730228403</v>
      </c>
      <c r="E15" s="32">
        <v>795319.78203120001</v>
      </c>
      <c r="F15" s="32">
        <v>153034.12527108399</v>
      </c>
      <c r="G15" s="32">
        <v>795319.78203120001</v>
      </c>
      <c r="H15" s="32">
        <v>0.16136816023293399</v>
      </c>
    </row>
    <row r="16" spans="1:8" ht="14.25" x14ac:dyDescent="0.2">
      <c r="A16" s="32">
        <v>15</v>
      </c>
      <c r="B16" s="33">
        <v>27</v>
      </c>
      <c r="C16" s="32">
        <v>272537.636</v>
      </c>
      <c r="D16" s="32">
        <v>2610897.3909</v>
      </c>
      <c r="E16" s="32">
        <v>2288138.8958999999</v>
      </c>
      <c r="F16" s="32">
        <v>322758.495</v>
      </c>
      <c r="G16" s="32">
        <v>2288138.8958999999</v>
      </c>
      <c r="H16" s="32">
        <v>0.123619754696197</v>
      </c>
    </row>
    <row r="17" spans="1:8" ht="14.25" x14ac:dyDescent="0.2">
      <c r="A17" s="32">
        <v>16</v>
      </c>
      <c r="B17" s="33">
        <v>29</v>
      </c>
      <c r="C17" s="32">
        <v>371105</v>
      </c>
      <c r="D17" s="32">
        <v>4705108.8589111101</v>
      </c>
      <c r="E17" s="32">
        <v>4418281.3184820497</v>
      </c>
      <c r="F17" s="32">
        <v>286827.54042906</v>
      </c>
      <c r="G17" s="32">
        <v>4418281.3184820497</v>
      </c>
      <c r="H17" s="32">
        <v>6.0960872326222701E-2</v>
      </c>
    </row>
    <row r="18" spans="1:8" ht="14.25" x14ac:dyDescent="0.2">
      <c r="A18" s="32">
        <v>17</v>
      </c>
      <c r="B18" s="33">
        <v>31</v>
      </c>
      <c r="C18" s="32">
        <v>46369.256000000001</v>
      </c>
      <c r="D18" s="32">
        <v>699617.67605877004</v>
      </c>
      <c r="E18" s="32">
        <v>583745.75862409198</v>
      </c>
      <c r="F18" s="32">
        <v>115871.91743467801</v>
      </c>
      <c r="G18" s="32">
        <v>583745.75862409198</v>
      </c>
      <c r="H18" s="32">
        <v>0.165621769431887</v>
      </c>
    </row>
    <row r="19" spans="1:8" ht="14.25" x14ac:dyDescent="0.2">
      <c r="A19" s="32">
        <v>18</v>
      </c>
      <c r="B19" s="33">
        <v>32</v>
      </c>
      <c r="C19" s="32">
        <v>28107.204000000002</v>
      </c>
      <c r="D19" s="32">
        <v>662320.17857858702</v>
      </c>
      <c r="E19" s="32">
        <v>597653.72640062205</v>
      </c>
      <c r="F19" s="32">
        <v>64666.452177965199</v>
      </c>
      <c r="G19" s="32">
        <v>597653.72640062205</v>
      </c>
      <c r="H19" s="32">
        <v>9.7636240400747906E-2</v>
      </c>
    </row>
    <row r="20" spans="1:8" ht="14.25" x14ac:dyDescent="0.2">
      <c r="A20" s="32">
        <v>19</v>
      </c>
      <c r="B20" s="33">
        <v>33</v>
      </c>
      <c r="C20" s="32">
        <v>108669.05499999999</v>
      </c>
      <c r="D20" s="32">
        <v>2152401.0330659798</v>
      </c>
      <c r="E20" s="32">
        <v>1785333.35750046</v>
      </c>
      <c r="F20" s="32">
        <v>367067.67556551902</v>
      </c>
      <c r="G20" s="32">
        <v>1785333.35750046</v>
      </c>
      <c r="H20" s="32">
        <v>0.17053870070051499</v>
      </c>
    </row>
    <row r="21" spans="1:8" ht="14.25" x14ac:dyDescent="0.2">
      <c r="A21" s="32">
        <v>20</v>
      </c>
      <c r="B21" s="33">
        <v>34</v>
      </c>
      <c r="C21" s="32">
        <v>56273.673999999999</v>
      </c>
      <c r="D21" s="32">
        <v>482794.63828432001</v>
      </c>
      <c r="E21" s="32">
        <v>376076.60570941202</v>
      </c>
      <c r="F21" s="32">
        <v>106718.03257490799</v>
      </c>
      <c r="G21" s="32">
        <v>376076.60570941202</v>
      </c>
      <c r="H21" s="32">
        <v>0.22104229026682201</v>
      </c>
    </row>
    <row r="22" spans="1:8" ht="14.25" x14ac:dyDescent="0.2">
      <c r="A22" s="32">
        <v>21</v>
      </c>
      <c r="B22" s="33">
        <v>35</v>
      </c>
      <c r="C22" s="32">
        <v>48125.957000000002</v>
      </c>
      <c r="D22" s="32">
        <v>1299285.2337265499</v>
      </c>
      <c r="E22" s="32">
        <v>1225572.2015681399</v>
      </c>
      <c r="F22" s="32">
        <v>73713.032158407106</v>
      </c>
      <c r="G22" s="32">
        <v>1225572.2015681399</v>
      </c>
      <c r="H22" s="32">
        <v>5.67335256685607E-2</v>
      </c>
    </row>
    <row r="23" spans="1:8" ht="14.25" x14ac:dyDescent="0.2">
      <c r="A23" s="32">
        <v>22</v>
      </c>
      <c r="B23" s="33">
        <v>36</v>
      </c>
      <c r="C23" s="32">
        <v>149734.41099999999</v>
      </c>
      <c r="D23" s="32">
        <v>780007.539786726</v>
      </c>
      <c r="E23" s="32">
        <v>644960.66431541694</v>
      </c>
      <c r="F23" s="32">
        <v>135046.875471309</v>
      </c>
      <c r="G23" s="32">
        <v>644960.66431541694</v>
      </c>
      <c r="H23" s="32">
        <v>0.17313534624067101</v>
      </c>
    </row>
    <row r="24" spans="1:8" ht="14.25" x14ac:dyDescent="0.2">
      <c r="A24" s="32">
        <v>23</v>
      </c>
      <c r="B24" s="33">
        <v>37</v>
      </c>
      <c r="C24" s="32">
        <v>217565.03899999999</v>
      </c>
      <c r="D24" s="32">
        <v>2552235.1480036699</v>
      </c>
      <c r="E24" s="32">
        <v>2288657.1309634098</v>
      </c>
      <c r="F24" s="32">
        <v>263578.01704025897</v>
      </c>
      <c r="G24" s="32">
        <v>2288657.1309634098</v>
      </c>
      <c r="H24" s="32">
        <v>0.103273406153985</v>
      </c>
    </row>
    <row r="25" spans="1:8" ht="14.25" x14ac:dyDescent="0.2">
      <c r="A25" s="32">
        <v>24</v>
      </c>
      <c r="B25" s="33">
        <v>38</v>
      </c>
      <c r="C25" s="32">
        <v>220961.46799999999</v>
      </c>
      <c r="D25" s="32">
        <v>1735906.93573274</v>
      </c>
      <c r="E25" s="32">
        <v>1694528.2820522101</v>
      </c>
      <c r="F25" s="32">
        <v>41378.653680531002</v>
      </c>
      <c r="G25" s="32">
        <v>1694528.2820522101</v>
      </c>
      <c r="H25" s="32">
        <v>2.38369078599623E-2</v>
      </c>
    </row>
    <row r="26" spans="1:8" ht="14.25" x14ac:dyDescent="0.2">
      <c r="A26" s="32">
        <v>25</v>
      </c>
      <c r="B26" s="33">
        <v>39</v>
      </c>
      <c r="C26" s="32">
        <v>100823.461</v>
      </c>
      <c r="D26" s="32">
        <v>177879.87491925</v>
      </c>
      <c r="E26" s="32">
        <v>133302.55338612001</v>
      </c>
      <c r="F26" s="32">
        <v>44577.3215331295</v>
      </c>
      <c r="G26" s="32">
        <v>133302.55338612001</v>
      </c>
      <c r="H26" s="32">
        <v>0.25060351292334698</v>
      </c>
    </row>
    <row r="27" spans="1:8" ht="14.25" x14ac:dyDescent="0.2">
      <c r="A27" s="32">
        <v>26</v>
      </c>
      <c r="B27" s="33">
        <v>42</v>
      </c>
      <c r="C27" s="32">
        <v>20336.815999999999</v>
      </c>
      <c r="D27" s="32">
        <v>525616.13650000002</v>
      </c>
      <c r="E27" s="32">
        <v>459271.13150000002</v>
      </c>
      <c r="F27" s="32">
        <v>66345.005000000005</v>
      </c>
      <c r="G27" s="32">
        <v>459271.13150000002</v>
      </c>
      <c r="H27" s="32">
        <v>0.12622330326801101</v>
      </c>
    </row>
    <row r="28" spans="1:8" ht="14.25" x14ac:dyDescent="0.2">
      <c r="A28" s="32">
        <v>27</v>
      </c>
      <c r="B28" s="33">
        <v>75</v>
      </c>
      <c r="C28" s="32">
        <v>684</v>
      </c>
      <c r="D28" s="32">
        <v>654784.61538461503</v>
      </c>
      <c r="E28" s="32">
        <v>619892.44017094001</v>
      </c>
      <c r="F28" s="32">
        <v>34892.175213675197</v>
      </c>
      <c r="G28" s="32">
        <v>619892.44017094001</v>
      </c>
      <c r="H28" s="32">
        <v>5.3288019287349699E-2</v>
      </c>
    </row>
    <row r="29" spans="1:8" ht="14.25" x14ac:dyDescent="0.2">
      <c r="A29" s="32">
        <v>28</v>
      </c>
      <c r="B29" s="33">
        <v>76</v>
      </c>
      <c r="C29" s="32">
        <v>6004</v>
      </c>
      <c r="D29" s="32">
        <v>1237660.41307436</v>
      </c>
      <c r="E29" s="32">
        <v>1158456.3566461499</v>
      </c>
      <c r="F29" s="32">
        <v>79204.056428205105</v>
      </c>
      <c r="G29" s="32">
        <v>1158456.3566461499</v>
      </c>
      <c r="H29" s="32">
        <v>6.3994982461676703E-2</v>
      </c>
    </row>
    <row r="30" spans="1:8" ht="14.25" x14ac:dyDescent="0.2">
      <c r="A30" s="32">
        <v>29</v>
      </c>
      <c r="B30" s="33">
        <v>99</v>
      </c>
      <c r="C30" s="32">
        <v>56</v>
      </c>
      <c r="D30" s="32">
        <v>47947.4699341956</v>
      </c>
      <c r="E30" s="32">
        <v>41787.686029801102</v>
      </c>
      <c r="F30" s="32">
        <v>6159.7839043945196</v>
      </c>
      <c r="G30" s="32">
        <v>41787.686029801102</v>
      </c>
      <c r="H30" s="32">
        <v>0.12846942524492699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2015-02-14T05:15:51Z</dcterms:modified>
</cp:coreProperties>
</file>